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C:\Users\gensb\OneDrive\Desktop\"/>
    </mc:Choice>
  </mc:AlternateContent>
  <xr:revisionPtr revIDLastSave="0" documentId="13_ncr:1_{2E82D579-6D0C-4E30-8D10-22E1844E57E3}" xr6:coauthVersionLast="47" xr6:coauthVersionMax="47" xr10:uidLastSave="{00000000-0000-0000-0000-000000000000}"/>
  <bookViews>
    <workbookView xWindow="-120" yWindow="-120" windowWidth="29040" windowHeight="15720" xr2:uid="{00000000-000D-0000-FFFF-FFFF00000000}"/>
  </bookViews>
  <sheets>
    <sheet name="Lies mich zuerst - readme 1st" sheetId="5" r:id="rId1"/>
    <sheet name="Kalkulation - Calculation" sheetId="1" r:id="rId2"/>
    <sheet name="Abrechnung - Balance Sheet" sheetId="4" r:id="rId3"/>
    <sheet name="Mitlaufende Kalkulation" sheetId="6" r:id="rId4"/>
    <sheet name="Eigenbeleg" sheetId="7" r:id="rId5"/>
  </sheets>
  <definedNames>
    <definedName name="_xlnm.Print_Titles" localSheetId="2">'Abrechnung - Balance Sheet'!$1:$1</definedName>
    <definedName name="_xlnm.Print_Titles" localSheetId="1">'Kalkulation - Calculation'!$1:$1</definedName>
    <definedName name="Eintritt_voll">'Kalkulation - Calculation'!$E$9</definedName>
    <definedName name="Ergebnis_kalk">'Kalkulation - Calculation'!$G$78</definedName>
    <definedName name="Ergebnis_tats">'Abrechnung - Balance Sheet'!$G$78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2" i="4" l="1"/>
  <c r="F70" i="4"/>
  <c r="F69" i="4"/>
  <c r="F68" i="4"/>
  <c r="F67" i="4"/>
  <c r="F66" i="4"/>
  <c r="F65" i="4"/>
  <c r="F64" i="4"/>
  <c r="F63" i="4"/>
  <c r="F62" i="4"/>
  <c r="F61" i="4"/>
  <c r="F60" i="4"/>
  <c r="F59" i="4"/>
  <c r="F58" i="4"/>
  <c r="F57" i="4"/>
  <c r="F48" i="4"/>
  <c r="F47" i="4"/>
  <c r="F46" i="4"/>
  <c r="F45" i="4"/>
  <c r="F44" i="4"/>
  <c r="F43" i="4"/>
  <c r="F40" i="4"/>
  <c r="F39" i="4"/>
  <c r="F38" i="4"/>
  <c r="F37" i="4"/>
  <c r="F12" i="1"/>
  <c r="F11" i="1"/>
  <c r="F10" i="1"/>
  <c r="F9" i="1"/>
  <c r="F23" i="1"/>
  <c r="D1" i="4" l="1"/>
  <c r="G66" i="1"/>
  <c r="G66" i="4" l="1"/>
  <c r="G84" i="4"/>
  <c r="F26" i="4" l="1"/>
  <c r="G26" i="4" s="1"/>
  <c r="F26" i="1"/>
  <c r="G26" i="1" s="1"/>
  <c r="J26" i="4" s="1"/>
  <c r="K26" i="4" l="1"/>
  <c r="L26" i="4" s="1"/>
  <c r="K27" i="1" l="1"/>
  <c r="E81" i="4" l="1"/>
  <c r="D81" i="4"/>
  <c r="D82" i="4" s="1"/>
  <c r="E81" i="1"/>
  <c r="D81" i="1"/>
  <c r="D82" i="1" s="1"/>
  <c r="E10" i="4"/>
  <c r="E11" i="4"/>
  <c r="E12" i="4"/>
  <c r="F24" i="4"/>
  <c r="F25" i="4"/>
  <c r="F23" i="4"/>
  <c r="F24" i="1"/>
  <c r="F25" i="1"/>
  <c r="G73" i="4" l="1"/>
  <c r="G72" i="4"/>
  <c r="G69" i="4"/>
  <c r="G68" i="4"/>
  <c r="G67" i="4"/>
  <c r="G62" i="4"/>
  <c r="G61" i="4"/>
  <c r="G60" i="4"/>
  <c r="G59" i="4"/>
  <c r="G58" i="4"/>
  <c r="G57" i="4"/>
  <c r="F56" i="4"/>
  <c r="F76" i="4" s="1"/>
  <c r="F50" i="4"/>
  <c r="G48" i="4"/>
  <c r="G47" i="4"/>
  <c r="G46" i="4"/>
  <c r="G45" i="4"/>
  <c r="G44" i="4"/>
  <c r="G43" i="4"/>
  <c r="G40" i="4"/>
  <c r="G38" i="4"/>
  <c r="G37" i="4"/>
  <c r="F27" i="4"/>
  <c r="G27" i="4" s="1"/>
  <c r="F20" i="4"/>
  <c r="G18" i="4"/>
  <c r="F17" i="4"/>
  <c r="D14" i="4"/>
  <c r="F13" i="4"/>
  <c r="G13" i="4" s="1"/>
  <c r="F12" i="4"/>
  <c r="G12" i="4" s="1"/>
  <c r="F11" i="4"/>
  <c r="G11" i="4" s="1"/>
  <c r="F10" i="4"/>
  <c r="G10" i="4" s="1"/>
  <c r="F9" i="4"/>
  <c r="G9" i="4" s="1"/>
  <c r="F13" i="1"/>
  <c r="G28" i="4" l="1"/>
  <c r="F28" i="4"/>
  <c r="F14" i="4"/>
  <c r="F77" i="4"/>
  <c r="G56" i="4"/>
  <c r="G50" i="4"/>
  <c r="G14" i="4"/>
  <c r="G13" i="1"/>
  <c r="G69" i="1"/>
  <c r="G40" i="1"/>
  <c r="F50" i="1"/>
  <c r="G10" i="1"/>
  <c r="G11" i="1"/>
  <c r="G12" i="1"/>
  <c r="F17" i="1"/>
  <c r="F20" i="1"/>
  <c r="F27" i="1"/>
  <c r="F56" i="1"/>
  <c r="F76" i="1" s="1"/>
  <c r="G57" i="1"/>
  <c r="G58" i="1"/>
  <c r="G59" i="1"/>
  <c r="G60" i="1"/>
  <c r="G61" i="1"/>
  <c r="G62" i="1"/>
  <c r="G67" i="1"/>
  <c r="G68" i="1"/>
  <c r="G72" i="1"/>
  <c r="G73" i="1"/>
  <c r="D14" i="1"/>
  <c r="G37" i="1"/>
  <c r="G38" i="1"/>
  <c r="G45" i="1"/>
  <c r="G47" i="1"/>
  <c r="G43" i="1"/>
  <c r="G44" i="1"/>
  <c r="G46" i="1"/>
  <c r="G48" i="1"/>
  <c r="G18" i="1"/>
  <c r="J18" i="4" s="1"/>
  <c r="K18" i="4" s="1"/>
  <c r="L18" i="4" s="1"/>
  <c r="G27" i="1" l="1"/>
  <c r="J27" i="4" s="1"/>
  <c r="K27" i="4" s="1"/>
  <c r="L27" i="4" s="1"/>
  <c r="J43" i="4"/>
  <c r="K43" i="4" s="1"/>
  <c r="L43" i="4" s="1"/>
  <c r="J37" i="4"/>
  <c r="K37" i="4" s="1"/>
  <c r="L37" i="4" s="1"/>
  <c r="J61" i="4"/>
  <c r="K61" i="4" s="1"/>
  <c r="L61" i="4" s="1"/>
  <c r="J57" i="4"/>
  <c r="K57" i="4" s="1"/>
  <c r="L57" i="4" s="1"/>
  <c r="J10" i="4"/>
  <c r="K10" i="4" s="1"/>
  <c r="L10" i="4" s="1"/>
  <c r="J48" i="4"/>
  <c r="K48" i="4" s="1"/>
  <c r="L48" i="4" s="1"/>
  <c r="J60" i="4"/>
  <c r="K60" i="4" s="1"/>
  <c r="L60" i="4" s="1"/>
  <c r="J69" i="4"/>
  <c r="K69" i="4" s="1"/>
  <c r="L69" i="4" s="1"/>
  <c r="J46" i="4"/>
  <c r="K46" i="4" s="1"/>
  <c r="L46" i="4" s="1"/>
  <c r="J45" i="4"/>
  <c r="K45" i="4" s="1"/>
  <c r="L45" i="4" s="1"/>
  <c r="J73" i="4"/>
  <c r="K73" i="4" s="1"/>
  <c r="L73" i="4" s="1"/>
  <c r="J59" i="4"/>
  <c r="K59" i="4" s="1"/>
  <c r="L59" i="4" s="1"/>
  <c r="J12" i="4"/>
  <c r="K12" i="4" s="1"/>
  <c r="L12" i="4" s="1"/>
  <c r="J68" i="4"/>
  <c r="K68" i="4" s="1"/>
  <c r="L68" i="4" s="1"/>
  <c r="J66" i="4"/>
  <c r="K66" i="4" s="1"/>
  <c r="L66" i="4" s="1"/>
  <c r="J47" i="4"/>
  <c r="K47" i="4" s="1"/>
  <c r="L47" i="4" s="1"/>
  <c r="J67" i="4"/>
  <c r="K67" i="4" s="1"/>
  <c r="L67" i="4" s="1"/>
  <c r="J44" i="4"/>
  <c r="K44" i="4" s="1"/>
  <c r="L44" i="4" s="1"/>
  <c r="J38" i="4"/>
  <c r="K38" i="4" s="1"/>
  <c r="L38" i="4" s="1"/>
  <c r="J72" i="4"/>
  <c r="K72" i="4" s="1"/>
  <c r="L72" i="4" s="1"/>
  <c r="J62" i="4"/>
  <c r="K62" i="4" s="1"/>
  <c r="L62" i="4" s="1"/>
  <c r="J58" i="4"/>
  <c r="K58" i="4" s="1"/>
  <c r="L58" i="4" s="1"/>
  <c r="J11" i="4"/>
  <c r="K11" i="4" s="1"/>
  <c r="L11" i="4" s="1"/>
  <c r="J40" i="4"/>
  <c r="K40" i="4" s="1"/>
  <c r="L40" i="4" s="1"/>
  <c r="G30" i="4"/>
  <c r="F30" i="4"/>
  <c r="F78" i="4" s="1"/>
  <c r="F14" i="1"/>
  <c r="G56" i="1"/>
  <c r="F77" i="1"/>
  <c r="F28" i="1"/>
  <c r="G50" i="1"/>
  <c r="G9" i="1"/>
  <c r="G28" i="1" l="1"/>
  <c r="J28" i="4" s="1"/>
  <c r="K28" i="4" s="1"/>
  <c r="L28" i="4" s="1"/>
  <c r="G14" i="1"/>
  <c r="H63" i="1" s="1"/>
  <c r="J9" i="4"/>
  <c r="K9" i="4" s="1"/>
  <c r="L9" i="4" s="1"/>
  <c r="J56" i="4"/>
  <c r="K56" i="4" s="1"/>
  <c r="L56" i="4" s="1"/>
  <c r="J50" i="4"/>
  <c r="K50" i="4" s="1"/>
  <c r="L50" i="4" s="1"/>
  <c r="F30" i="1"/>
  <c r="J14" i="4" l="1"/>
  <c r="K14" i="4" s="1"/>
  <c r="L14" i="4" s="1"/>
  <c r="F78" i="1"/>
  <c r="G30" i="1"/>
  <c r="G63" i="1" l="1"/>
  <c r="G76" i="1" s="1"/>
  <c r="H63" i="4"/>
  <c r="G63" i="4" s="1"/>
  <c r="J30" i="4"/>
  <c r="K30" i="4" s="1"/>
  <c r="L30" i="4" s="1"/>
  <c r="G76" i="4" l="1"/>
  <c r="G77" i="4" s="1"/>
  <c r="B82" i="4" s="1"/>
  <c r="J63" i="4"/>
  <c r="K63" i="4" s="1"/>
  <c r="L63" i="4" s="1"/>
  <c r="G77" i="1"/>
  <c r="B82" i="1" s="1"/>
  <c r="J76" i="4"/>
  <c r="K76" i="4" l="1"/>
  <c r="L76" i="4" s="1"/>
  <c r="G78" i="4"/>
  <c r="M8" i="4" s="1"/>
  <c r="J77" i="4"/>
  <c r="K77" i="4" s="1"/>
  <c r="L77" i="4" s="1"/>
  <c r="G78" i="1"/>
  <c r="G80" i="4" l="1"/>
  <c r="G80" i="1"/>
  <c r="G82" i="1"/>
  <c r="G81" i="4"/>
  <c r="G81" i="1"/>
  <c r="G82" i="4"/>
  <c r="C82" i="4" s="1"/>
  <c r="K9" i="1"/>
  <c r="J78" i="4"/>
  <c r="K78" i="4" s="1"/>
  <c r="L78" i="4" s="1"/>
  <c r="C82" i="1" l="1"/>
</calcChain>
</file>

<file path=xl/sharedStrings.xml><?xml version="1.0" encoding="utf-8"?>
<sst xmlns="http://schemas.openxmlformats.org/spreadsheetml/2006/main" count="470" uniqueCount="233">
  <si>
    <t>Einnahmen</t>
  </si>
  <si>
    <t>Abendkasse</t>
  </si>
  <si>
    <t>Vorverkauf</t>
  </si>
  <si>
    <t>Familieneintritt</t>
  </si>
  <si>
    <t>Hallenübernachtung</t>
  </si>
  <si>
    <t>Zuschüsse</t>
  </si>
  <si>
    <t>Sonstiges</t>
  </si>
  <si>
    <t>Ausgaben</t>
  </si>
  <si>
    <t>1.1</t>
  </si>
  <si>
    <t>Tanzhallen</t>
  </si>
  <si>
    <t>1.2</t>
  </si>
  <si>
    <t>Meeting-Räume</t>
  </si>
  <si>
    <t>1.3</t>
  </si>
  <si>
    <t>Räume für Shops</t>
  </si>
  <si>
    <t>2.1</t>
  </si>
  <si>
    <t>Bestuhlung</t>
  </si>
  <si>
    <t>2.2</t>
  </si>
  <si>
    <t>Bühnenelemente</t>
  </si>
  <si>
    <t>2.3</t>
  </si>
  <si>
    <t>Reinigung</t>
  </si>
  <si>
    <t>2.4</t>
  </si>
  <si>
    <t>Strom, Wasser</t>
  </si>
  <si>
    <t>2.5</t>
  </si>
  <si>
    <t>Hausmeister</t>
  </si>
  <si>
    <t>2.6</t>
  </si>
  <si>
    <t>Feuerwehr *)</t>
  </si>
  <si>
    <t>Sanitätsdienst *)</t>
  </si>
  <si>
    <t>2.8</t>
  </si>
  <si>
    <t>Badgekosten</t>
  </si>
  <si>
    <t>Werbung</t>
  </si>
  <si>
    <t>Dekoration</t>
  </si>
  <si>
    <t>Organisation</t>
  </si>
  <si>
    <t>Porto, Telefon</t>
  </si>
  <si>
    <t>Afterparty</t>
  </si>
  <si>
    <t>Genehmigungen</t>
  </si>
  <si>
    <t>Anzahl</t>
  </si>
  <si>
    <t>Bemerkungen</t>
  </si>
  <si>
    <t>Flyererstellung</t>
  </si>
  <si>
    <t>Eintritt</t>
  </si>
  <si>
    <t>Einnahmen gesamt</t>
  </si>
  <si>
    <t>sonstige Ausgaben</t>
  </si>
  <si>
    <t>Gesamtausgaben</t>
  </si>
  <si>
    <t>Verpflegung Meetings</t>
  </si>
  <si>
    <t>Beschallung *)</t>
  </si>
  <si>
    <t>Hallenmiete</t>
  </si>
  <si>
    <t>Nebenkosten Halle</t>
  </si>
  <si>
    <t>freier Eintritt</t>
  </si>
  <si>
    <t>1.4</t>
  </si>
  <si>
    <t>10.1</t>
  </si>
  <si>
    <t>10.2</t>
  </si>
  <si>
    <t>Catering</t>
  </si>
  <si>
    <t>ermäßigter Eintritt</t>
  </si>
  <si>
    <t>1.5</t>
  </si>
  <si>
    <t>sonstige Räume</t>
  </si>
  <si>
    <t>x</t>
  </si>
  <si>
    <t>Kalkulation für:</t>
  </si>
  <si>
    <t>Receivables</t>
  </si>
  <si>
    <t>Admission fees</t>
  </si>
  <si>
    <t>Cash desk</t>
  </si>
  <si>
    <t>Preregistration</t>
  </si>
  <si>
    <t>Family admission</t>
  </si>
  <si>
    <t>Reduced admission</t>
  </si>
  <si>
    <t>Free admission</t>
  </si>
  <si>
    <t>Total admission fees</t>
  </si>
  <si>
    <t xml:space="preserve">Overnight stay </t>
  </si>
  <si>
    <t>Subsidizing</t>
  </si>
  <si>
    <t>Other receivables</t>
  </si>
  <si>
    <t>Receivables sum</t>
  </si>
  <si>
    <t>Expenses</t>
  </si>
  <si>
    <t>Room rental fees</t>
  </si>
  <si>
    <t>Dance halls</t>
  </si>
  <si>
    <t>Meeting rooms</t>
  </si>
  <si>
    <t>Rooms for shops</t>
  </si>
  <si>
    <t>other rooms</t>
  </si>
  <si>
    <t>Additional room costs</t>
  </si>
  <si>
    <t>Stage</t>
  </si>
  <si>
    <t>Cleaning</t>
  </si>
  <si>
    <t>Electricity, water</t>
  </si>
  <si>
    <t>Janitor</t>
  </si>
  <si>
    <t>Other expenses</t>
  </si>
  <si>
    <t>Other room expenses</t>
  </si>
  <si>
    <t>Further expenses</t>
  </si>
  <si>
    <t>Advertising</t>
  </si>
  <si>
    <t>Badge manufacturing</t>
  </si>
  <si>
    <t>Flyer creation</t>
  </si>
  <si>
    <t>Fire brigade *)</t>
  </si>
  <si>
    <t>Medical service *)</t>
  </si>
  <si>
    <t>Organization</t>
  </si>
  <si>
    <t>Postage, phone costs</t>
  </si>
  <si>
    <t>Catering at meetings</t>
  </si>
  <si>
    <t>Licences, permissions</t>
  </si>
  <si>
    <t>Sound service *)</t>
  </si>
  <si>
    <t>Decoration</t>
  </si>
  <si>
    <t>Further expenses sum</t>
  </si>
  <si>
    <t>Total expenses</t>
  </si>
  <si>
    <t>Seating</t>
  </si>
  <si>
    <t>Abrechnung für:</t>
  </si>
  <si>
    <t>Kalkulation</t>
  </si>
  <si>
    <t>Abweichung</t>
  </si>
  <si>
    <t>absolut</t>
  </si>
  <si>
    <t>relativ</t>
  </si>
  <si>
    <t>Ergebnis Kalkulation</t>
  </si>
  <si>
    <t xml:space="preserve">Leader, VIP, Helfer • Staff, etc. </t>
  </si>
  <si>
    <t>quantity</t>
  </si>
  <si>
    <t>Einzelpreis</t>
  </si>
  <si>
    <t>unit price</t>
  </si>
  <si>
    <t>Betrag</t>
  </si>
  <si>
    <t>abrechenbar</t>
  </si>
  <si>
    <t>cost limit</t>
  </si>
  <si>
    <t>maximal</t>
  </si>
  <si>
    <t>remarks, comments</t>
  </si>
  <si>
    <t>reimbursable</t>
  </si>
  <si>
    <t>total amount</t>
  </si>
  <si>
    <t>ja yes</t>
  </si>
  <si>
    <t>nein no</t>
  </si>
  <si>
    <t xml:space="preserve"> EAASDC</t>
  </si>
  <si>
    <t>Anzeigen im Flyer</t>
  </si>
  <si>
    <t>Sonstige Einnahmen</t>
  </si>
  <si>
    <t>Result (estimated)</t>
  </si>
  <si>
    <t>Weitere Einnahmen</t>
  </si>
  <si>
    <t>Further receivables</t>
  </si>
  <si>
    <t>Total other receivables</t>
  </si>
  <si>
    <t>Summe Eintritt</t>
  </si>
  <si>
    <t>Summe weiterer Einnahmen</t>
  </si>
  <si>
    <t>The expenses of Pos. 1 and 2 require written confirmation (e.g. preliminary contract, written confirmation by lessor) to be provided together with this calculation sheet.</t>
  </si>
  <si>
    <t>—</t>
  </si>
  <si>
    <t>Estimate</t>
  </si>
  <si>
    <t>Total cost of halls</t>
  </si>
  <si>
    <t>Gesamte Hallenkosten</t>
  </si>
  <si>
    <t>Alle Beträge in Euro. • All amounts in currency "Euro".</t>
  </si>
  <si>
    <t>EAASDC</t>
  </si>
  <si>
    <t>ECTA</t>
  </si>
  <si>
    <t>Für die Ausgaben der Pos. 1 und 2 müssen Nachweise (Vorvertrag, schriftliche Infos des Vermieters o.Ä.) dieser Kalkulation beigefügt werden.</t>
  </si>
  <si>
    <t>16.1</t>
  </si>
  <si>
    <t>16.2</t>
  </si>
  <si>
    <t>16.3</t>
  </si>
  <si>
    <t>16.4</t>
  </si>
  <si>
    <t>2.6.1</t>
  </si>
  <si>
    <t>2.6.2</t>
  </si>
  <si>
    <t>2.6.3</t>
  </si>
  <si>
    <t>2.6.4</t>
  </si>
  <si>
    <t>Verteilung des Ergebnisses • Division of result</t>
  </si>
  <si>
    <t>Ausrichtender Club • Hosting club</t>
  </si>
  <si>
    <t>*) der Abschluß eines Vorvertrages wird dringend empfohlen! • *) closing of preliminary contracts is definitely recommended!</t>
  </si>
  <si>
    <t>Datum, Ort • Date, Location</t>
  </si>
  <si>
    <t>Unterschrift Clubvorstand • Signature club president</t>
  </si>
  <si>
    <t>Difference</t>
  </si>
  <si>
    <t>Angebot ?</t>
  </si>
  <si>
    <t>offer ?</t>
  </si>
  <si>
    <t>EAASDC Anteil • share</t>
  </si>
  <si>
    <t>Ausrichtender Club Anteil • Hosting club share</t>
  </si>
  <si>
    <t>Unterschrift Ausrichtender Club
Signature hosting club</t>
  </si>
  <si>
    <t>Datum, Ort
Date, Location</t>
  </si>
  <si>
    <t>Unterschrift EAASDC
Signature EAASDC</t>
  </si>
  <si>
    <t>Balance Sheet:</t>
  </si>
  <si>
    <t>Calculation of:</t>
  </si>
  <si>
    <t>Additional receivables</t>
  </si>
  <si>
    <t>Shops Standmiete</t>
  </si>
  <si>
    <t>Shops booth fee</t>
  </si>
  <si>
    <t>Advertisements in flyer</t>
  </si>
  <si>
    <t>Win or Loss</t>
  </si>
  <si>
    <t>Gewinn oder Verlust</t>
  </si>
  <si>
    <t>ECTA Anteil • share</t>
  </si>
  <si>
    <t>{ … }</t>
  </si>
  <si>
    <t>nicht abrechenbar : non-reimbursable</t>
  </si>
  <si>
    <t xml:space="preserve">win share • Gewinnanteil  </t>
  </si>
  <si>
    <t xml:space="preserve"> Verlustanteil • loss share </t>
  </si>
  <si>
    <t>{ nicht abrechenbar • non-reimbursable }</t>
  </si>
  <si>
    <t>{ genehmigt abrechenbar • agreed reimbursable }</t>
  </si>
  <si>
    <t xml:space="preserve">   Kinderbetreuung</t>
  </si>
  <si>
    <t xml:space="preserve">   child care</t>
  </si>
  <si>
    <t>2.6.5</t>
  </si>
  <si>
    <t xml:space="preserve">  Banner badges</t>
  </si>
  <si>
    <t xml:space="preserve">  Child care fees</t>
  </si>
  <si>
    <t xml:space="preserve">  Kinderbetreuung</t>
  </si>
  <si>
    <t>should be free! möglichst kostenlos!</t>
  </si>
  <si>
    <t>nicht abrechenbar * non-reimbursable</t>
  </si>
  <si>
    <t>Catering for leaders</t>
  </si>
  <si>
    <t>Verpflegung für Leader</t>
  </si>
  <si>
    <t>Application for cash advance • Antrag auf Vorschuss</t>
  </si>
  <si>
    <t>durchlaufender Posten • transit item</t>
  </si>
  <si>
    <t>Cash advance received • erhaltener Vorschuss</t>
  </si>
  <si>
    <t>10.3</t>
  </si>
  <si>
    <t>Catering for supporters</t>
  </si>
  <si>
    <t>Verpflegung für Helfer</t>
  </si>
  <si>
    <t>Catering for dancers</t>
  </si>
  <si>
    <t>Verpflegung für Tänzer</t>
  </si>
  <si>
    <t>non-reimbursable • nicht abrechenbar</t>
  </si>
  <si>
    <t>total result • Gesamtertrag</t>
  </si>
  <si>
    <t>food + drinks reimbursable</t>
  </si>
  <si>
    <t>max from calculation!</t>
  </si>
  <si>
    <t>dynamisch begrenzt auf das Höhere aus 500 € oder von 7,5 % der Eintrittsgelder</t>
  </si>
  <si>
    <t>Info für den Gastgeber:</t>
  </si>
  <si>
    <t>info for host club:</t>
  </si>
  <si>
    <t>newly accepted costs</t>
  </si>
  <si>
    <t>max.</t>
  </si>
  <si>
    <t>&lt;bitte erläutern&gt;</t>
  </si>
  <si>
    <t>Jamboree / Round Up xx.xx.2024, 74242 Squaretown</t>
  </si>
  <si>
    <t>Es wird empfohlen, die Abrechnung eines Jamboree über ein gesondertes Konto abzuwickeln, sofern dies kostenmäßig darstellbar ist.</t>
  </si>
  <si>
    <t>Bei Fragen dazu bitte an Jamboree Komitee oder EAASDC Treasurer wenden.</t>
  </si>
  <si>
    <t>Wichtige Punkte zur Kostenermittlung und Kostenverfolgung</t>
  </si>
  <si>
    <t xml:space="preserve">Wenn sich bei der Vorbereitung gravierende Kostenänderungen bzw. nicht vorher erkennbare Zusatzposten abzeichnen, bitte SOFORT Rücksprache mit EAASDC Treasurer. </t>
  </si>
  <si>
    <t>Die GEMA-Abdeckung übernimmt die EAASDC, dem Veranstalter entstehen hierfür keine Kosten.</t>
  </si>
  <si>
    <t>Die Vorkalkulation bitte auf dem Tabellenblatt "Kalkulation - Calculation" erstellen, die Schlussabrechnung auf dem Tabellenblatt "Abrechnung - Balance Sheet".</t>
  </si>
  <si>
    <r>
      <rPr>
        <b/>
        <sz val="12"/>
        <rFont val="Calibri"/>
        <family val="2"/>
      </rPr>
      <t xml:space="preserve">Der Gastgeber trägt kein finanzielles Risiko! </t>
    </r>
    <r>
      <rPr>
        <sz val="12"/>
        <rFont val="Calibri"/>
        <family val="2"/>
      </rPr>
      <t xml:space="preserve">
Der Überschuss verbleibt zu 50% beim ausrichtenden Verein, ein eventuelles Defizit wird durch die Dachverbände EAASDC und ECTA getragen, solange weder Vorsatz noch grobe Fahrlässigkeit vorliegen.</t>
    </r>
  </si>
  <si>
    <t>z.B. Clogging-Boden</t>
  </si>
  <si>
    <t>z.B. Ordnungsdienst</t>
  </si>
  <si>
    <t>Auswahlfelder</t>
  </si>
  <si>
    <t>Bezeichnung</t>
  </si>
  <si>
    <t>Belegnummer</t>
  </si>
  <si>
    <t>Datum</t>
  </si>
  <si>
    <t xml:space="preserve"> Abrechnungsposten</t>
  </si>
  <si>
    <t>Belegart</t>
  </si>
  <si>
    <t>Kosten</t>
  </si>
  <si>
    <t>Auswahlfelder Belegart</t>
  </si>
  <si>
    <t>Rechnung</t>
  </si>
  <si>
    <t>Kassenzettel</t>
  </si>
  <si>
    <t>Eigenbeleg</t>
  </si>
  <si>
    <t>Kinderbetreuung</t>
  </si>
  <si>
    <t>EIGENBELEG</t>
  </si>
  <si>
    <t>Betrag in Euro</t>
  </si>
  <si>
    <t>Empfänger</t>
  </si>
  <si>
    <t>Name</t>
  </si>
  <si>
    <t>Adresse</t>
  </si>
  <si>
    <t>Verwendungszweck</t>
  </si>
  <si>
    <t>Grund für den Eigenbeleg</t>
  </si>
  <si>
    <t>Aussteller</t>
  </si>
  <si>
    <r>
      <rPr>
        <b/>
        <sz val="10"/>
        <rFont val="Arial"/>
        <family val="2"/>
      </rPr>
      <t>Hinweis zum Ausfüllen:</t>
    </r>
    <r>
      <rPr>
        <sz val="10"/>
        <rFont val="Arial"/>
        <family val="2"/>
      </rPr>
      <t xml:space="preserve">
Alle Belege müssen eindeutig numeriert sein, auch Eigenbelege.
Der Empfänger muss eindeutig zu identifizieren sein, z.B. wie  </t>
    </r>
    <r>
      <rPr>
        <i/>
        <sz val="10"/>
        <rFont val="Arial"/>
        <family val="2"/>
      </rPr>
      <t>Max Mustermann, Zielstraße, Beispieldorf</t>
    </r>
    <r>
      <rPr>
        <sz val="10"/>
        <rFont val="Arial"/>
        <family val="2"/>
      </rPr>
      <t xml:space="preserve"> oder
</t>
    </r>
    <r>
      <rPr>
        <i/>
        <sz val="10"/>
        <rFont val="Arial"/>
        <family val="2"/>
      </rPr>
      <t xml:space="preserve">Beispielmarkt, Musterdorf
</t>
    </r>
    <r>
      <rPr>
        <sz val="10"/>
        <rFont val="Arial"/>
        <family val="2"/>
      </rPr>
      <t>Verwendungszweck gibt die Waren oder Dienstleistungen an, die mit dem angegebenen Betrag bezahlt wurden.
Grund für den Eigenbeleg kann sein:</t>
    </r>
    <r>
      <rPr>
        <i/>
        <sz val="10"/>
        <rFont val="Arial"/>
        <family val="2"/>
      </rPr>
      <t xml:space="preserve"> "Originalbeleg verloren", "Kasse druckte keinen Beleg" oder ähnliches.
</t>
    </r>
  </si>
  <si>
    <t>Zur Vereinfachung der Abrechnung kann das Tabellenblatt "Mitlaufende Kalkulation" verwendet werden. Darin werden alle Ausgaben mit Belegnummer und Belegdatum erfasst und den Abrechungsposten zugeordnet. Die entsprechenden Felder im Tabellenblatt "Abrechnung - Balance Sheet" werden automatisch ausgefüllt.</t>
  </si>
  <si>
    <t>Eigenbelege können im Notfall als Ersatz für Originalbelege akzeptiert werden. Eigenbelege werden nur akzeptiert, wenn das beiliegende Formular vollständig ausgefüllt und vom Aussteller unterschrieben ist.</t>
  </si>
  <si>
    <t>Die Abrechung ist 6 Wochen nach der Veranstaltung beim EAASDC Treasurer abzugeben.</t>
  </si>
  <si>
    <r>
      <rPr>
        <b/>
        <sz val="10"/>
        <rFont val="Arial"/>
        <family val="2"/>
      </rPr>
      <t>Hinweis für die Anwendbarkeit eines Eigenbelegs:</t>
    </r>
    <r>
      <rPr>
        <sz val="10"/>
        <rFont val="Arial"/>
        <family val="2"/>
      </rPr>
      <t xml:space="preserve">
Dies sind typische Situationen, die einen Eigenbeleg notwendig machen:
   - Beleg (Quittung) ist verlegt oder verloren
   - Nachweis für beleglose Geschäftsausgaben wie Parktickets oder Garderobengebühr auf
     Messe und sonstige Situation, wo es typischerweise keinen Beleg gibt
   - Einkauf auf Marktplätzen von privat in bar
   - Trinkgeld während eines Geschäftsessens
   - Unvollständiger Bewirtungsbeleg
   - Parken ohne Parkbeleg
   - Privatübernachtung bezahlt mit Präsent
  </t>
    </r>
  </si>
  <si>
    <t>Die Afterparty Pauschale von 250 Eur ist grundsätzlich zur Deckung der Kosten von  Dienstleistungen dritter (DJ, Band) gedacht. Eine Beschaffung von Hardware (Mischpult, Kabel, Boxen, Abspielgeräte usw.)und Software kann nicht über diese Pauschale abgerechnet werden, und bedarf  vor Ankauf der Genehmigung des EAASDC Treasurers.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</si>
</sst>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0.00\ &quot;€&quot;;[Red]\-#,##0.00\ &quot;€&quot;"/>
    <numFmt numFmtId="44" formatCode="_-* #,##0.00\ &quot;€&quot;_-;\-* #,##0.00\ &quot;€&quot;_-;_-* &quot;-&quot;??\ &quot;€&quot;_-;_-@_-"/>
    <numFmt numFmtId="164" formatCode="#,##0.00\ &quot;€&quot;"/>
    <numFmt numFmtId="165" formatCode="#,##0\ &quot;€&quot;"/>
  </numFmts>
  <fonts count="19" x14ac:knownFonts="1">
    <font>
      <sz val="10"/>
      <name val="Arial"/>
    </font>
    <font>
      <sz val="10"/>
      <name val="Arial"/>
      <family val="2"/>
    </font>
    <font>
      <b/>
      <sz val="10"/>
      <name val="Arial"/>
      <family val="2"/>
    </font>
    <font>
      <sz val="9"/>
      <name val="Arial"/>
      <family val="2"/>
    </font>
    <font>
      <sz val="8"/>
      <name val="Arial"/>
      <family val="2"/>
    </font>
    <font>
      <sz val="10"/>
      <name val="Arial"/>
      <family val="2"/>
    </font>
    <font>
      <b/>
      <sz val="8"/>
      <name val="Arial"/>
      <family val="2"/>
    </font>
    <font>
      <i/>
      <sz val="10"/>
      <name val="Arial"/>
      <family val="2"/>
    </font>
    <font>
      <sz val="9"/>
      <name val="Arial Narrow"/>
      <family val="2"/>
    </font>
    <font>
      <sz val="8"/>
      <name val="Arial Narrow"/>
      <family val="2"/>
    </font>
    <font>
      <sz val="10"/>
      <color theme="1"/>
      <name val="Arial"/>
      <family val="2"/>
    </font>
    <font>
      <sz val="12"/>
      <name val="Calibri"/>
      <family val="2"/>
    </font>
    <font>
      <sz val="12"/>
      <name val="Arial"/>
      <family val="2"/>
    </font>
    <font>
      <b/>
      <sz val="12"/>
      <color rgb="FFFF0000"/>
      <name val="Calibri"/>
      <family val="2"/>
    </font>
    <font>
      <b/>
      <sz val="14"/>
      <name val="Arial"/>
      <family val="2"/>
    </font>
    <font>
      <b/>
      <sz val="14"/>
      <color rgb="FF2F5496"/>
      <name val="Calibri Light"/>
      <family val="2"/>
    </font>
    <font>
      <b/>
      <sz val="12"/>
      <name val="Calibri"/>
      <family val="2"/>
    </font>
    <font>
      <b/>
      <sz val="26"/>
      <name val="Arial"/>
      <family val="2"/>
    </font>
    <font>
      <sz val="14"/>
      <name val="Arial"/>
      <family val="2"/>
    </font>
  </fonts>
  <fills count="12">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3" tint="0.59999389629810485"/>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rgb="FFFFFF99"/>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style="double">
        <color indexed="64"/>
      </bottom>
      <diagonal/>
    </border>
    <border>
      <left/>
      <right/>
      <top/>
      <bottom style="double">
        <color indexed="64"/>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207">
    <xf numFmtId="0" fontId="0" fillId="0" borderId="0" xfId="0"/>
    <xf numFmtId="3" fontId="0" fillId="2" borderId="1" xfId="0" applyNumberFormat="1" applyFill="1" applyBorder="1" applyAlignment="1" applyProtection="1">
      <alignment vertical="center"/>
      <protection locked="0"/>
    </xf>
    <xf numFmtId="0" fontId="0" fillId="2" borderId="1" xfId="0" applyFill="1" applyBorder="1" applyAlignment="1" applyProtection="1">
      <alignment horizontal="center" vertical="center"/>
      <protection locked="0"/>
    </xf>
    <xf numFmtId="164" fontId="0" fillId="2" borderId="1" xfId="0" applyNumberFormat="1" applyFill="1" applyBorder="1" applyAlignment="1" applyProtection="1">
      <alignment vertical="center"/>
      <protection locked="0"/>
    </xf>
    <xf numFmtId="164" fontId="0" fillId="5" borderId="1" xfId="0" applyNumberFormat="1" applyFill="1" applyBorder="1" applyAlignment="1" applyProtection="1">
      <alignment vertical="center"/>
      <protection locked="0"/>
    </xf>
    <xf numFmtId="164" fontId="7" fillId="5" borderId="1" xfId="0" applyNumberFormat="1" applyFont="1" applyFill="1" applyBorder="1" applyAlignment="1" applyProtection="1">
      <alignment vertical="center"/>
      <protection locked="0"/>
    </xf>
    <xf numFmtId="3" fontId="0" fillId="5" borderId="1" xfId="0" applyNumberFormat="1" applyFill="1" applyBorder="1" applyAlignment="1" applyProtection="1">
      <alignment vertical="center"/>
      <protection locked="0"/>
    </xf>
    <xf numFmtId="0" fontId="0" fillId="0" borderId="0" xfId="0" applyAlignment="1">
      <alignment horizontal="center" vertical="center"/>
    </xf>
    <xf numFmtId="0" fontId="0" fillId="0" borderId="0" xfId="0" applyAlignment="1">
      <alignment vertical="center"/>
    </xf>
    <xf numFmtId="0" fontId="5" fillId="0" borderId="1" xfId="0" applyFont="1" applyBorder="1" applyAlignment="1">
      <alignment horizontal="center" vertical="center" wrapText="1"/>
    </xf>
    <xf numFmtId="4" fontId="5" fillId="0" borderId="1" xfId="0" applyNumberFormat="1" applyFont="1" applyBorder="1" applyAlignment="1">
      <alignment horizontal="center" vertical="center" wrapText="1"/>
    </xf>
    <xf numFmtId="4" fontId="5" fillId="6" borderId="1" xfId="0" applyNumberFormat="1" applyFont="1" applyFill="1" applyBorder="1" applyAlignment="1">
      <alignment horizontal="center" vertical="center" wrapText="1"/>
    </xf>
    <xf numFmtId="0" fontId="3" fillId="4" borderId="8" xfId="0" applyFont="1" applyFill="1" applyBorder="1" applyAlignment="1">
      <alignment horizontal="center" vertical="center"/>
    </xf>
    <xf numFmtId="0" fontId="3" fillId="4" borderId="1" xfId="0" applyFont="1" applyFill="1" applyBorder="1" applyAlignment="1">
      <alignment horizontal="center" vertical="center"/>
    </xf>
    <xf numFmtId="0" fontId="2" fillId="6" borderId="0" xfId="0" applyFont="1" applyFill="1" applyAlignment="1">
      <alignment horizontal="center" vertical="center"/>
    </xf>
    <xf numFmtId="0" fontId="0" fillId="0" borderId="10" xfId="0" applyBorder="1" applyAlignment="1">
      <alignment horizontal="center" vertical="center"/>
    </xf>
    <xf numFmtId="4" fontId="0" fillId="0" borderId="10" xfId="0" applyNumberFormat="1" applyBorder="1" applyAlignment="1">
      <alignment horizontal="center" vertical="center"/>
    </xf>
    <xf numFmtId="4" fontId="0" fillId="0" borderId="5" xfId="0" applyNumberFormat="1" applyBorder="1" applyAlignment="1">
      <alignment horizontal="center" vertical="center"/>
    </xf>
    <xf numFmtId="4" fontId="3" fillId="6" borderId="1" xfId="0" applyNumberFormat="1" applyFont="1" applyFill="1" applyBorder="1" applyAlignment="1">
      <alignment horizontal="center" vertical="center" wrapText="1"/>
    </xf>
    <xf numFmtId="0" fontId="3" fillId="0" borderId="0" xfId="0" applyFont="1" applyAlignment="1">
      <alignment horizontal="center" vertical="center"/>
    </xf>
    <xf numFmtId="0" fontId="3" fillId="0" borderId="1" xfId="0" applyFont="1" applyBorder="1" applyAlignment="1">
      <alignment horizontal="center" vertical="center" wrapText="1"/>
    </xf>
    <xf numFmtId="0" fontId="0" fillId="0" borderId="4" xfId="0" applyBorder="1" applyAlignment="1">
      <alignment horizontal="center" vertical="center"/>
    </xf>
    <xf numFmtId="0" fontId="2" fillId="0" borderId="0" xfId="0" applyFont="1" applyAlignment="1">
      <alignment horizontal="center" vertical="center"/>
    </xf>
    <xf numFmtId="3" fontId="0" fillId="0" borderId="0" xfId="0" applyNumberFormat="1" applyAlignment="1">
      <alignment vertical="center"/>
    </xf>
    <xf numFmtId="0" fontId="2" fillId="0" borderId="0" xfId="0" applyFont="1" applyAlignment="1">
      <alignment vertical="center"/>
    </xf>
    <xf numFmtId="164" fontId="0" fillId="0" borderId="0" xfId="0" applyNumberFormat="1" applyAlignment="1">
      <alignment vertical="center"/>
    </xf>
    <xf numFmtId="164" fontId="0" fillId="6" borderId="0" xfId="0" applyNumberFormat="1" applyFill="1" applyAlignment="1">
      <alignment vertical="center"/>
    </xf>
    <xf numFmtId="8" fontId="4" fillId="4" borderId="0" xfId="0" applyNumberFormat="1" applyFont="1" applyFill="1" applyAlignment="1">
      <alignment vertical="center"/>
    </xf>
    <xf numFmtId="164" fontId="0" fillId="7" borderId="1" xfId="0" applyNumberFormat="1" applyFill="1" applyBorder="1" applyAlignment="1">
      <alignment vertical="center"/>
    </xf>
    <xf numFmtId="8" fontId="4" fillId="4" borderId="2" xfId="0" applyNumberFormat="1" applyFont="1" applyFill="1" applyBorder="1" applyAlignment="1">
      <alignment vertical="center"/>
    </xf>
    <xf numFmtId="0" fontId="5" fillId="0" borderId="0" xfId="0" applyFont="1" applyAlignment="1">
      <alignment vertical="center"/>
    </xf>
    <xf numFmtId="3" fontId="2" fillId="0" borderId="0" xfId="0" applyNumberFormat="1" applyFont="1" applyAlignment="1">
      <alignment vertical="center"/>
    </xf>
    <xf numFmtId="164" fontId="2" fillId="0" borderId="0" xfId="0" applyNumberFormat="1" applyFont="1" applyAlignment="1">
      <alignment vertical="center"/>
    </xf>
    <xf numFmtId="164" fontId="2" fillId="6" borderId="11" xfId="0" applyNumberFormat="1" applyFont="1" applyFill="1" applyBorder="1" applyAlignment="1">
      <alignment vertical="center"/>
    </xf>
    <xf numFmtId="164" fontId="0" fillId="5" borderId="1" xfId="0" applyNumberFormat="1" applyFill="1" applyBorder="1" applyAlignment="1">
      <alignment vertical="center"/>
    </xf>
    <xf numFmtId="3" fontId="5" fillId="3" borderId="0" xfId="0" quotePrefix="1" applyNumberFormat="1" applyFont="1" applyFill="1" applyAlignment="1">
      <alignment horizontal="right" vertical="center" indent="1"/>
    </xf>
    <xf numFmtId="3" fontId="5" fillId="0" borderId="0" xfId="0" quotePrefix="1" applyNumberFormat="1" applyFont="1" applyAlignment="1">
      <alignment horizontal="right" vertical="center" indent="1"/>
    </xf>
    <xf numFmtId="164" fontId="0" fillId="6" borderId="14" xfId="0" applyNumberFormat="1" applyFill="1" applyBorder="1" applyAlignment="1">
      <alignment vertical="center"/>
    </xf>
    <xf numFmtId="0" fontId="2" fillId="0" borderId="0" xfId="0" applyFont="1" applyAlignment="1">
      <alignment vertical="center" wrapText="1"/>
    </xf>
    <xf numFmtId="164" fontId="2" fillId="0" borderId="12" xfId="0" applyNumberFormat="1" applyFont="1" applyBorder="1" applyAlignment="1">
      <alignment vertical="center"/>
    </xf>
    <xf numFmtId="0" fontId="5" fillId="6" borderId="0" xfId="0" applyFont="1" applyFill="1" applyAlignment="1">
      <alignment horizontal="left" vertical="center"/>
    </xf>
    <xf numFmtId="0" fontId="2" fillId="6" borderId="0" xfId="0" applyFont="1" applyFill="1" applyAlignment="1">
      <alignment vertical="center" wrapText="1"/>
    </xf>
    <xf numFmtId="3" fontId="2" fillId="6" borderId="0" xfId="0" applyNumberFormat="1" applyFont="1" applyFill="1" applyAlignment="1">
      <alignment vertical="center"/>
    </xf>
    <xf numFmtId="0" fontId="5" fillId="0" borderId="0" xfId="0" applyFont="1" applyAlignment="1">
      <alignment horizontal="left" vertical="center"/>
    </xf>
    <xf numFmtId="165" fontId="0" fillId="0" borderId="0" xfId="0" applyNumberFormat="1" applyAlignment="1">
      <alignment vertical="center"/>
    </xf>
    <xf numFmtId="0" fontId="1" fillId="0" borderId="0" xfId="0" applyFont="1" applyAlignment="1">
      <alignment horizontal="left" vertical="center"/>
    </xf>
    <xf numFmtId="0" fontId="2" fillId="0" borderId="0" xfId="0" applyFont="1" applyAlignment="1">
      <alignment horizontal="left" vertical="center"/>
    </xf>
    <xf numFmtId="164" fontId="0" fillId="6" borderId="7" xfId="0" applyNumberFormat="1" applyFill="1" applyBorder="1" applyAlignment="1">
      <alignment vertical="center"/>
    </xf>
    <xf numFmtId="0" fontId="2" fillId="0" borderId="0" xfId="0" applyFont="1" applyAlignment="1">
      <alignment horizontal="left" vertical="center" wrapText="1"/>
    </xf>
    <xf numFmtId="164" fontId="2" fillId="0" borderId="13" xfId="0" applyNumberFormat="1" applyFont="1" applyBorder="1" applyAlignment="1">
      <alignment vertical="center"/>
    </xf>
    <xf numFmtId="0" fontId="0" fillId="0" borderId="0" xfId="0" applyAlignment="1">
      <alignment vertical="top"/>
    </xf>
    <xf numFmtId="165" fontId="0" fillId="0" borderId="0" xfId="0" applyNumberFormat="1" applyAlignment="1">
      <alignment horizontal="center" vertical="center"/>
    </xf>
    <xf numFmtId="165" fontId="0" fillId="5" borderId="0" xfId="0" applyNumberFormat="1" applyFill="1" applyAlignment="1">
      <alignment vertical="center"/>
    </xf>
    <xf numFmtId="164" fontId="2" fillId="6" borderId="0" xfId="0" applyNumberFormat="1" applyFont="1" applyFill="1" applyAlignment="1">
      <alignment vertical="center"/>
    </xf>
    <xf numFmtId="165" fontId="2" fillId="0" borderId="0" xfId="0" applyNumberFormat="1" applyFont="1" applyAlignment="1">
      <alignment vertical="center"/>
    </xf>
    <xf numFmtId="8" fontId="2" fillId="0" borderId="12" xfId="0" applyNumberFormat="1" applyFont="1" applyBorder="1" applyAlignment="1">
      <alignment vertical="center"/>
    </xf>
    <xf numFmtId="8" fontId="2" fillId="6" borderId="11" xfId="0" applyNumberFormat="1" applyFont="1" applyFill="1" applyBorder="1" applyAlignment="1">
      <alignment vertical="center"/>
    </xf>
    <xf numFmtId="0" fontId="5" fillId="0" borderId="0" xfId="0" applyFont="1" applyAlignment="1">
      <alignment horizontal="left" vertical="center" indent="1"/>
    </xf>
    <xf numFmtId="9" fontId="0" fillId="0" borderId="0" xfId="0" applyNumberFormat="1" applyAlignment="1">
      <alignment vertical="center"/>
    </xf>
    <xf numFmtId="4" fontId="0" fillId="0" borderId="0" xfId="0" applyNumberFormat="1" applyAlignment="1">
      <alignment vertical="center"/>
    </xf>
    <xf numFmtId="0" fontId="0" fillId="0" borderId="0" xfId="0" applyAlignment="1">
      <alignment horizontal="left" vertical="center"/>
    </xf>
    <xf numFmtId="0" fontId="0" fillId="2" borderId="2" xfId="0" applyFill="1" applyBorder="1" applyAlignment="1">
      <alignment horizontal="center" vertical="center"/>
    </xf>
    <xf numFmtId="0" fontId="2" fillId="4" borderId="0" xfId="0" applyFont="1" applyFill="1" applyAlignment="1">
      <alignment horizontal="center" vertical="center"/>
    </xf>
    <xf numFmtId="4" fontId="3" fillId="0" borderId="1" xfId="0" applyNumberFormat="1" applyFont="1" applyBorder="1" applyAlignment="1">
      <alignment horizontal="center" vertical="center" wrapText="1"/>
    </xf>
    <xf numFmtId="0" fontId="0" fillId="0" borderId="1" xfId="0" applyBorder="1" applyAlignment="1">
      <alignment horizontal="center" vertical="center" wrapText="1"/>
    </xf>
    <xf numFmtId="3" fontId="0" fillId="0" borderId="19" xfId="0" applyNumberFormat="1" applyBorder="1" applyAlignment="1">
      <alignment vertical="center"/>
    </xf>
    <xf numFmtId="164" fontId="0" fillId="0" borderId="15" xfId="0" applyNumberFormat="1" applyBorder="1" applyAlignment="1">
      <alignment vertical="center"/>
    </xf>
    <xf numFmtId="164" fontId="0" fillId="0" borderId="17" xfId="0" applyNumberFormat="1" applyBorder="1" applyAlignment="1">
      <alignment vertical="center"/>
    </xf>
    <xf numFmtId="164" fontId="2" fillId="4" borderId="18" xfId="0" applyNumberFormat="1" applyFont="1" applyFill="1" applyBorder="1" applyAlignment="1">
      <alignment vertical="center"/>
    </xf>
    <xf numFmtId="164" fontId="2" fillId="4" borderId="11" xfId="0" applyNumberFormat="1" applyFont="1" applyFill="1" applyBorder="1" applyAlignment="1">
      <alignment vertical="center"/>
    </xf>
    <xf numFmtId="0" fontId="5" fillId="4" borderId="0" xfId="0" applyFont="1" applyFill="1" applyAlignment="1">
      <alignment horizontal="left" vertical="center"/>
    </xf>
    <xf numFmtId="0" fontId="2" fillId="4" borderId="0" xfId="0" applyFont="1" applyFill="1" applyAlignment="1">
      <alignment vertical="center" wrapText="1"/>
    </xf>
    <xf numFmtId="3" fontId="2" fillId="4" borderId="0" xfId="0" applyNumberFormat="1" applyFont="1" applyFill="1" applyAlignment="1">
      <alignment vertical="center"/>
    </xf>
    <xf numFmtId="164" fontId="0" fillId="0" borderId="7" xfId="0" applyNumberFormat="1" applyBorder="1" applyAlignment="1">
      <alignment vertical="center"/>
    </xf>
    <xf numFmtId="0" fontId="0" fillId="0" borderId="3" xfId="0" applyBorder="1" applyAlignment="1">
      <alignment horizontal="center" vertical="center"/>
    </xf>
    <xf numFmtId="164" fontId="2" fillId="4" borderId="0" xfId="0" applyNumberFormat="1" applyFont="1" applyFill="1" applyAlignment="1">
      <alignment vertical="center"/>
    </xf>
    <xf numFmtId="8" fontId="2" fillId="4" borderId="11" xfId="0" applyNumberFormat="1" applyFont="1" applyFill="1" applyBorder="1" applyAlignment="1">
      <alignment vertical="center"/>
    </xf>
    <xf numFmtId="0" fontId="2" fillId="0" borderId="0" xfId="0" applyFont="1" applyAlignment="1" applyProtection="1">
      <alignment vertical="center"/>
      <protection locked="0"/>
    </xf>
    <xf numFmtId="0" fontId="0" fillId="0" borderId="10" xfId="0" applyBorder="1" applyAlignment="1">
      <alignment horizontal="left" vertical="center"/>
    </xf>
    <xf numFmtId="0" fontId="3" fillId="0" borderId="0" xfId="0" applyFont="1" applyAlignment="1">
      <alignment vertical="center"/>
    </xf>
    <xf numFmtId="0" fontId="3" fillId="0" borderId="0" xfId="0" applyFont="1" applyAlignment="1">
      <alignment horizontal="center" vertical="center" wrapText="1"/>
    </xf>
    <xf numFmtId="49" fontId="1" fillId="0" borderId="0" xfId="0" applyNumberFormat="1" applyFont="1" applyAlignment="1">
      <alignment horizontal="left" vertical="center"/>
    </xf>
    <xf numFmtId="49" fontId="5" fillId="0" borderId="0" xfId="0" applyNumberFormat="1" applyFont="1" applyAlignment="1">
      <alignment horizontal="left" vertical="center"/>
    </xf>
    <xf numFmtId="0" fontId="3" fillId="0" borderId="0" xfId="0" applyFont="1" applyAlignment="1">
      <alignment horizontal="left" vertical="center"/>
    </xf>
    <xf numFmtId="0" fontId="1" fillId="2" borderId="1" xfId="0" applyFont="1" applyFill="1" applyBorder="1" applyAlignment="1" applyProtection="1">
      <alignment horizontal="center" vertical="center"/>
      <protection locked="0"/>
    </xf>
    <xf numFmtId="0" fontId="0" fillId="4" borderId="1" xfId="0" applyFill="1" applyBorder="1" applyAlignment="1">
      <alignment horizontal="center" vertical="center"/>
    </xf>
    <xf numFmtId="0" fontId="1" fillId="4" borderId="1" xfId="0" applyFont="1" applyFill="1" applyBorder="1" applyAlignment="1" applyProtection="1">
      <alignment horizontal="center" vertical="center"/>
      <protection locked="0"/>
    </xf>
    <xf numFmtId="164" fontId="0" fillId="0" borderId="1" xfId="0" applyNumberFormat="1" applyBorder="1" applyAlignment="1" applyProtection="1">
      <alignment vertical="center"/>
      <protection locked="0"/>
    </xf>
    <xf numFmtId="0" fontId="1" fillId="0" borderId="0" xfId="0" applyFont="1" applyAlignment="1">
      <alignment vertical="center"/>
    </xf>
    <xf numFmtId="0" fontId="0" fillId="2" borderId="1" xfId="0" applyFill="1" applyBorder="1" applyAlignment="1" applyProtection="1">
      <alignment vertical="center" wrapText="1"/>
      <protection locked="0"/>
    </xf>
    <xf numFmtId="0" fontId="5" fillId="0" borderId="1" xfId="0" applyFont="1" applyBorder="1" applyAlignment="1" applyProtection="1">
      <alignment vertical="center"/>
      <protection locked="0"/>
    </xf>
    <xf numFmtId="0" fontId="3" fillId="5" borderId="1" xfId="0" applyFont="1" applyFill="1" applyBorder="1" applyAlignment="1" applyProtection="1">
      <alignment horizontal="center" vertical="center" wrapText="1"/>
      <protection locked="0"/>
    </xf>
    <xf numFmtId="0" fontId="3" fillId="5" borderId="1" xfId="0" applyFont="1" applyFill="1" applyBorder="1" applyAlignment="1">
      <alignment horizontal="center" vertical="center" wrapText="1"/>
    </xf>
    <xf numFmtId="0" fontId="0" fillId="0" borderId="1" xfId="0" applyBorder="1" applyAlignment="1">
      <alignment vertical="center" wrapText="1"/>
    </xf>
    <xf numFmtId="0" fontId="3" fillId="2" borderId="1" xfId="0" applyFont="1" applyFill="1" applyBorder="1" applyAlignment="1">
      <alignment horizontal="center" vertical="center" wrapText="1"/>
    </xf>
    <xf numFmtId="0" fontId="0" fillId="2" borderId="8" xfId="0" applyFill="1" applyBorder="1" applyAlignment="1" applyProtection="1">
      <alignment horizontal="center" vertical="center"/>
      <protection locked="0"/>
    </xf>
    <xf numFmtId="0" fontId="5" fillId="2" borderId="1" xfId="0" applyFont="1" applyFill="1" applyBorder="1" applyAlignment="1" applyProtection="1">
      <alignment vertical="center" wrapText="1"/>
      <protection locked="0"/>
    </xf>
    <xf numFmtId="0" fontId="0" fillId="0" borderId="3" xfId="0" applyBorder="1" applyAlignment="1" applyProtection="1">
      <alignment vertical="center" wrapText="1"/>
      <protection locked="0"/>
    </xf>
    <xf numFmtId="0" fontId="0" fillId="2" borderId="1" xfId="0" applyFill="1" applyBorder="1" applyAlignment="1" applyProtection="1">
      <alignment horizontal="center" vertical="center" wrapText="1"/>
      <protection locked="0"/>
    </xf>
    <xf numFmtId="0" fontId="0" fillId="6" borderId="1" xfId="0" applyFill="1" applyBorder="1" applyAlignment="1" applyProtection="1">
      <alignment horizontal="center" vertical="center" wrapText="1"/>
      <protection locked="0"/>
    </xf>
    <xf numFmtId="0" fontId="1" fillId="0" borderId="0" xfId="0" applyFont="1" applyAlignment="1">
      <alignment horizontal="left" vertical="center" indent="1"/>
    </xf>
    <xf numFmtId="164" fontId="4" fillId="0" borderId="0" xfId="0" applyNumberFormat="1" applyFont="1" applyAlignment="1">
      <alignment vertical="center"/>
    </xf>
    <xf numFmtId="164" fontId="0" fillId="0" borderId="0" xfId="0" applyNumberFormat="1" applyAlignment="1">
      <alignment horizontal="center" vertical="center"/>
    </xf>
    <xf numFmtId="164" fontId="6" fillId="0" borderId="8" xfId="0" applyNumberFormat="1" applyFont="1" applyBorder="1" applyAlignment="1">
      <alignment vertical="center"/>
    </xf>
    <xf numFmtId="164" fontId="4" fillId="0" borderId="2" xfId="0" applyNumberFormat="1" applyFont="1" applyBorder="1" applyAlignment="1">
      <alignment vertical="center"/>
    </xf>
    <xf numFmtId="164" fontId="6" fillId="0" borderId="7" xfId="0" applyNumberFormat="1" applyFont="1" applyBorder="1" applyAlignment="1">
      <alignment vertical="center"/>
    </xf>
    <xf numFmtId="0" fontId="5" fillId="0" borderId="20" xfId="0" applyFont="1" applyBorder="1" applyAlignment="1">
      <alignment horizontal="center" vertical="center" wrapText="1"/>
    </xf>
    <xf numFmtId="9" fontId="3" fillId="0" borderId="1" xfId="0" applyNumberFormat="1" applyFont="1" applyBorder="1" applyAlignment="1">
      <alignment horizontal="center" vertical="center" wrapText="1"/>
    </xf>
    <xf numFmtId="9" fontId="0" fillId="0" borderId="0" xfId="0" applyNumberFormat="1" applyAlignment="1">
      <alignment horizontal="center" vertical="center"/>
    </xf>
    <xf numFmtId="9" fontId="4" fillId="0" borderId="0" xfId="0" applyNumberFormat="1" applyFont="1" applyAlignment="1">
      <alignment horizontal="right" vertical="center"/>
    </xf>
    <xf numFmtId="9" fontId="4" fillId="0" borderId="2" xfId="0" applyNumberFormat="1" applyFont="1" applyBorder="1" applyAlignment="1">
      <alignment horizontal="right" vertical="center"/>
    </xf>
    <xf numFmtId="9" fontId="6" fillId="0" borderId="6" xfId="0" applyNumberFormat="1" applyFont="1" applyBorder="1" applyAlignment="1">
      <alignment horizontal="right" vertical="center"/>
    </xf>
    <xf numFmtId="9" fontId="0" fillId="0" borderId="0" xfId="0" applyNumberFormat="1" applyAlignment="1">
      <alignment horizontal="right" vertical="center"/>
    </xf>
    <xf numFmtId="9" fontId="6" fillId="0" borderId="9" xfId="0" applyNumberFormat="1" applyFont="1" applyBorder="1" applyAlignment="1">
      <alignment horizontal="right" vertical="center"/>
    </xf>
    <xf numFmtId="9" fontId="2" fillId="0" borderId="0" xfId="0" applyNumberFormat="1" applyFont="1" applyAlignment="1">
      <alignment horizontal="center" vertical="center"/>
    </xf>
    <xf numFmtId="164" fontId="0" fillId="0" borderId="1" xfId="0" applyNumberFormat="1" applyBorder="1" applyAlignment="1">
      <alignment vertical="center"/>
    </xf>
    <xf numFmtId="8" fontId="3" fillId="0" borderId="0" xfId="0" applyNumberFormat="1" applyFont="1" applyAlignment="1">
      <alignment horizontal="center" vertical="center"/>
    </xf>
    <xf numFmtId="0" fontId="1" fillId="2" borderId="1" xfId="0" applyFont="1" applyFill="1" applyBorder="1" applyAlignment="1" applyProtection="1">
      <alignment horizontal="right" vertical="center"/>
      <protection locked="0"/>
    </xf>
    <xf numFmtId="0" fontId="0" fillId="0" borderId="1" xfId="0" applyBorder="1" applyAlignment="1" applyProtection="1">
      <alignment horizontal="right" vertical="center"/>
      <protection locked="0"/>
    </xf>
    <xf numFmtId="0" fontId="1" fillId="0" borderId="8" xfId="0" applyFont="1" applyBorder="1" applyAlignment="1">
      <alignment vertical="center"/>
    </xf>
    <xf numFmtId="0" fontId="1" fillId="0" borderId="9" xfId="0" applyFont="1" applyBorder="1" applyAlignment="1">
      <alignment vertical="center"/>
    </xf>
    <xf numFmtId="0" fontId="3" fillId="2" borderId="1" xfId="0" applyFont="1" applyFill="1" applyBorder="1" applyAlignment="1" applyProtection="1">
      <alignment horizontal="center" vertical="center" wrapText="1"/>
      <protection locked="0"/>
    </xf>
    <xf numFmtId="0" fontId="2" fillId="6" borderId="0" xfId="0" applyFont="1" applyFill="1" applyAlignment="1">
      <alignment horizontal="right" vertical="center"/>
    </xf>
    <xf numFmtId="0" fontId="2" fillId="4" borderId="0" xfId="0" applyFont="1" applyFill="1" applyAlignment="1">
      <alignment horizontal="right" vertical="center"/>
    </xf>
    <xf numFmtId="8" fontId="0" fillId="0" borderId="0" xfId="0" applyNumberFormat="1" applyAlignment="1">
      <alignment vertical="center"/>
    </xf>
    <xf numFmtId="0" fontId="1" fillId="6" borderId="0" xfId="0" applyFont="1" applyFill="1" applyAlignment="1">
      <alignment vertical="center"/>
    </xf>
    <xf numFmtId="8" fontId="0" fillId="8" borderId="0" xfId="0" applyNumberFormat="1" applyFill="1" applyAlignment="1">
      <alignment vertical="center"/>
    </xf>
    <xf numFmtId="0" fontId="5" fillId="8" borderId="0" xfId="0" applyFont="1" applyFill="1" applyAlignment="1">
      <alignment horizontal="left" vertical="center" indent="1"/>
    </xf>
    <xf numFmtId="9" fontId="0" fillId="8" borderId="0" xfId="0" applyNumberFormat="1" applyFill="1" applyAlignment="1">
      <alignment vertical="center"/>
    </xf>
    <xf numFmtId="0" fontId="0" fillId="8" borderId="0" xfId="0" applyFill="1" applyAlignment="1">
      <alignment vertical="center"/>
    </xf>
    <xf numFmtId="9" fontId="1" fillId="8" borderId="0" xfId="0" applyNumberFormat="1" applyFont="1" applyFill="1" applyAlignment="1">
      <alignment horizontal="right" vertical="center"/>
    </xf>
    <xf numFmtId="0" fontId="1" fillId="8" borderId="0" xfId="0" applyFont="1" applyFill="1" applyAlignment="1">
      <alignment vertical="center"/>
    </xf>
    <xf numFmtId="0" fontId="0" fillId="8" borderId="0" xfId="0" applyFill="1" applyAlignment="1">
      <alignment horizontal="center" vertical="center"/>
    </xf>
    <xf numFmtId="9" fontId="0" fillId="8" borderId="0" xfId="0" applyNumberFormat="1" applyFill="1" applyAlignment="1">
      <alignment horizontal="center" vertical="center"/>
    </xf>
    <xf numFmtId="0" fontId="5" fillId="0" borderId="0" xfId="0" applyFont="1" applyAlignment="1">
      <alignment vertical="top" wrapText="1"/>
    </xf>
    <xf numFmtId="0" fontId="0" fillId="0" borderId="0" xfId="0" applyAlignment="1">
      <alignment vertical="top" wrapText="1"/>
    </xf>
    <xf numFmtId="0" fontId="10" fillId="0" borderId="0" xfId="0" applyFont="1" applyAlignment="1">
      <alignment horizontal="left" vertical="center"/>
    </xf>
    <xf numFmtId="3" fontId="8" fillId="10" borderId="0" xfId="0" applyNumberFormat="1" applyFont="1" applyFill="1" applyAlignment="1">
      <alignment horizontal="center" vertical="center"/>
    </xf>
    <xf numFmtId="3" fontId="8" fillId="10" borderId="0" xfId="0" applyNumberFormat="1" applyFont="1" applyFill="1" applyAlignment="1">
      <alignment horizontal="right" vertical="center"/>
    </xf>
    <xf numFmtId="8" fontId="3" fillId="10" borderId="16" xfId="0" applyNumberFormat="1" applyFont="1" applyFill="1" applyBorder="1" applyAlignment="1">
      <alignment horizontal="center" vertical="center"/>
    </xf>
    <xf numFmtId="9" fontId="1" fillId="0" borderId="0" xfId="0" applyNumberFormat="1" applyFont="1" applyAlignment="1">
      <alignment horizontal="right" vertical="center"/>
    </xf>
    <xf numFmtId="0" fontId="0" fillId="8" borderId="1" xfId="0" applyFill="1" applyBorder="1" applyAlignment="1">
      <alignment vertical="center" wrapText="1"/>
    </xf>
    <xf numFmtId="0" fontId="0" fillId="10" borderId="0" xfId="0" applyFill="1" applyAlignment="1">
      <alignment horizontal="left" vertical="center"/>
    </xf>
    <xf numFmtId="0" fontId="9" fillId="8" borderId="1" xfId="0" applyFont="1" applyFill="1" applyBorder="1" applyAlignment="1">
      <alignment horizontal="center" vertical="center" wrapText="1"/>
    </xf>
    <xf numFmtId="0" fontId="1" fillId="9" borderId="1" xfId="0" applyFont="1" applyFill="1" applyBorder="1" applyAlignment="1">
      <alignment vertical="center" wrapText="1"/>
    </xf>
    <xf numFmtId="8" fontId="0" fillId="0" borderId="1" xfId="0" applyNumberFormat="1" applyBorder="1" applyAlignment="1">
      <alignment vertical="center"/>
    </xf>
    <xf numFmtId="4" fontId="1" fillId="0" borderId="0" xfId="0" applyNumberFormat="1" applyFont="1" applyAlignment="1">
      <alignment vertical="center"/>
    </xf>
    <xf numFmtId="8" fontId="2" fillId="6" borderId="1" xfId="0" applyNumberFormat="1" applyFont="1" applyFill="1" applyBorder="1" applyAlignment="1">
      <alignment vertical="center"/>
    </xf>
    <xf numFmtId="0" fontId="1" fillId="2" borderId="1" xfId="0" applyFont="1" applyFill="1" applyBorder="1" applyAlignment="1" applyProtection="1">
      <alignment vertical="center" wrapText="1"/>
      <protection locked="0"/>
    </xf>
    <xf numFmtId="165" fontId="1" fillId="11" borderId="1" xfId="0" applyNumberFormat="1" applyFont="1" applyFill="1" applyBorder="1" applyAlignment="1" applyProtection="1">
      <alignment horizontal="right" vertical="center" indent="1"/>
      <protection locked="0"/>
    </xf>
    <xf numFmtId="0" fontId="11" fillId="0" borderId="0" xfId="0" applyFont="1" applyAlignment="1">
      <alignment horizontal="left" vertical="center" wrapText="1"/>
    </xf>
    <xf numFmtId="0" fontId="12" fillId="0" borderId="0" xfId="0" applyFont="1"/>
    <xf numFmtId="0" fontId="12" fillId="0" borderId="0" xfId="0" applyFont="1" applyAlignment="1">
      <alignment wrapText="1"/>
    </xf>
    <xf numFmtId="0" fontId="13" fillId="0" borderId="0" xfId="0" applyFont="1" applyAlignment="1">
      <alignment horizontal="left" vertical="center" wrapText="1"/>
    </xf>
    <xf numFmtId="0" fontId="14" fillId="0" borderId="0" xfId="0" applyFont="1" applyAlignment="1">
      <alignment wrapText="1"/>
    </xf>
    <xf numFmtId="0" fontId="15" fillId="0" borderId="0" xfId="0" applyFont="1" applyAlignment="1">
      <alignment horizontal="center" vertical="center"/>
    </xf>
    <xf numFmtId="0" fontId="1" fillId="0" borderId="0" xfId="0" applyFont="1"/>
    <xf numFmtId="0" fontId="17" fillId="0" borderId="0" xfId="0" applyFont="1" applyAlignment="1">
      <alignment vertical="top"/>
    </xf>
    <xf numFmtId="0" fontId="12" fillId="0" borderId="0" xfId="0" applyFont="1" applyAlignment="1">
      <alignment vertical="top"/>
    </xf>
    <xf numFmtId="0" fontId="18" fillId="0" borderId="0" xfId="0" applyFont="1" applyAlignment="1">
      <alignment vertical="top"/>
    </xf>
    <xf numFmtId="0" fontId="14" fillId="0" borderId="1" xfId="0" applyFont="1" applyBorder="1" applyAlignment="1">
      <alignment vertical="top"/>
    </xf>
    <xf numFmtId="0" fontId="18" fillId="0" borderId="1" xfId="0" applyFont="1" applyBorder="1" applyAlignment="1">
      <alignment horizontal="left" vertical="top" indent="1"/>
    </xf>
    <xf numFmtId="0" fontId="1" fillId="0" borderId="0" xfId="0" applyFont="1" applyAlignment="1">
      <alignment vertical="top"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2" fillId="2" borderId="8"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5" fillId="4" borderId="0" xfId="0" applyFont="1" applyFill="1" applyAlignment="1">
      <alignment vertical="top" wrapText="1"/>
    </xf>
    <xf numFmtId="0" fontId="0" fillId="4" borderId="0" xfId="0" applyFill="1" applyAlignment="1">
      <alignment vertical="top" wrapText="1"/>
    </xf>
    <xf numFmtId="0" fontId="0" fillId="2" borderId="2" xfId="0" applyFill="1" applyBorder="1" applyAlignment="1" applyProtection="1">
      <alignment horizontal="center" vertical="center"/>
      <protection locked="0"/>
    </xf>
    <xf numFmtId="0" fontId="1" fillId="2" borderId="1" xfId="0" applyFont="1" applyFill="1" applyBorder="1" applyAlignment="1" applyProtection="1">
      <alignment horizontal="right" vertical="center"/>
      <protection locked="0"/>
    </xf>
    <xf numFmtId="0" fontId="0" fillId="0" borderId="1" xfId="0" applyBorder="1" applyAlignment="1" applyProtection="1">
      <alignment horizontal="right" vertical="center"/>
      <protection locked="0"/>
    </xf>
    <xf numFmtId="0" fontId="1" fillId="5" borderId="1" xfId="0" applyFont="1" applyFill="1" applyBorder="1" applyAlignment="1" applyProtection="1">
      <alignment horizontal="right" vertical="center"/>
      <protection locked="0"/>
    </xf>
    <xf numFmtId="3" fontId="8" fillId="0" borderId="0" xfId="0" applyNumberFormat="1" applyFont="1" applyAlignment="1">
      <alignment horizontal="right" vertical="center" wrapText="1"/>
    </xf>
    <xf numFmtId="0" fontId="8" fillId="0" borderId="0" xfId="0" applyFont="1" applyAlignment="1">
      <alignment vertical="center" wrapText="1"/>
    </xf>
    <xf numFmtId="165" fontId="0" fillId="9" borderId="21" xfId="0" applyNumberFormat="1" applyFill="1" applyBorder="1" applyAlignment="1">
      <alignment horizontal="right" vertical="center"/>
    </xf>
    <xf numFmtId="0" fontId="0" fillId="9" borderId="21" xfId="0" applyFill="1" applyBorder="1" applyAlignment="1">
      <alignment horizontal="right" vertical="center"/>
    </xf>
    <xf numFmtId="164" fontId="0" fillId="0" borderId="14" xfId="0" applyNumberFormat="1" applyBorder="1" applyAlignment="1">
      <alignment vertical="center"/>
    </xf>
    <xf numFmtId="0" fontId="0" fillId="0" borderId="14" xfId="0" applyBorder="1" applyAlignment="1">
      <alignment vertical="center"/>
    </xf>
    <xf numFmtId="0" fontId="3" fillId="9" borderId="22" xfId="0" applyFont="1" applyFill="1" applyBorder="1" applyAlignment="1" applyProtection="1">
      <alignment horizontal="center" vertical="center" wrapText="1"/>
      <protection locked="0"/>
    </xf>
    <xf numFmtId="0" fontId="0" fillId="9" borderId="20" xfId="0" applyFill="1" applyBorder="1" applyAlignment="1">
      <alignment vertical="center" wrapText="1"/>
    </xf>
    <xf numFmtId="0" fontId="0" fillId="9" borderId="23" xfId="0" applyFill="1" applyBorder="1" applyAlignment="1">
      <alignment vertical="center" wrapText="1"/>
    </xf>
    <xf numFmtId="3" fontId="8" fillId="0" borderId="0" xfId="0" applyNumberFormat="1" applyFont="1" applyAlignment="1">
      <alignment horizontal="center" vertical="center"/>
    </xf>
    <xf numFmtId="0" fontId="0" fillId="0" borderId="0" xfId="0" applyAlignment="1">
      <alignment horizontal="center" vertical="center"/>
    </xf>
    <xf numFmtId="0" fontId="5" fillId="4" borderId="0" xfId="0" applyFont="1" applyFill="1" applyAlignment="1">
      <alignment vertical="center" wrapText="1"/>
    </xf>
    <xf numFmtId="0" fontId="0" fillId="0" borderId="0" xfId="0" applyAlignment="1">
      <alignment vertical="center" wrapText="1"/>
    </xf>
    <xf numFmtId="0" fontId="2" fillId="0" borderId="8"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3" xfId="0" applyFont="1" applyBorder="1" applyAlignment="1">
      <alignment horizontal="center" vertical="center"/>
    </xf>
    <xf numFmtId="164" fontId="0" fillId="6" borderId="14" xfId="0" applyNumberFormat="1" applyFill="1" applyBorder="1" applyAlignment="1">
      <alignment vertical="center"/>
    </xf>
    <xf numFmtId="0" fontId="0" fillId="6" borderId="14" xfId="0" applyFill="1" applyBorder="1" applyAlignment="1">
      <alignment vertical="center"/>
    </xf>
    <xf numFmtId="8" fontId="4" fillId="4" borderId="0" xfId="0" applyNumberFormat="1" applyFont="1" applyFill="1" applyAlignment="1">
      <alignment vertical="center"/>
    </xf>
    <xf numFmtId="0" fontId="0" fillId="0" borderId="0" xfId="0" applyAlignment="1">
      <alignment vertical="center"/>
    </xf>
    <xf numFmtId="164" fontId="4" fillId="0" borderId="0" xfId="0" applyNumberFormat="1" applyFont="1" applyAlignment="1">
      <alignment vertical="center"/>
    </xf>
    <xf numFmtId="9" fontId="4" fillId="0" borderId="21" xfId="0" applyNumberFormat="1" applyFont="1" applyBorder="1" applyAlignment="1">
      <alignment vertical="center"/>
    </xf>
    <xf numFmtId="0" fontId="0" fillId="0" borderId="21" xfId="0" applyBorder="1" applyAlignment="1">
      <alignment vertical="center"/>
    </xf>
    <xf numFmtId="0" fontId="3" fillId="8" borderId="0" xfId="0" applyFont="1" applyFill="1" applyAlignment="1">
      <alignment horizontal="right" vertical="center" wrapText="1"/>
    </xf>
    <xf numFmtId="0" fontId="3" fillId="8" borderId="2" xfId="0" applyFont="1" applyFill="1" applyBorder="1" applyAlignment="1">
      <alignment horizontal="right" vertical="center" wrapText="1"/>
    </xf>
    <xf numFmtId="0" fontId="0" fillId="0" borderId="8" xfId="0" applyBorder="1" applyAlignment="1">
      <alignment horizontal="center" vertical="center"/>
    </xf>
    <xf numFmtId="0" fontId="0" fillId="0" borderId="3" xfId="0" applyBorder="1" applyAlignment="1">
      <alignment horizontal="center" vertical="center"/>
    </xf>
    <xf numFmtId="0" fontId="0" fillId="0" borderId="9" xfId="0" applyBorder="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11" fillId="7" borderId="0" xfId="0" applyFont="1" applyFill="1" applyAlignment="1">
      <alignment horizontal="left" vertical="center" wrapText="1"/>
    </xf>
  </cellXfs>
  <cellStyles count="2">
    <cellStyle name="Euro" xfId="1" xr:uid="{00000000-0005-0000-0000-000000000000}"/>
    <cellStyle name="Standard" xfId="0" builtinId="0"/>
  </cellStyles>
  <dxfs count="9">
    <dxf>
      <font>
        <color rgb="FFFF0000"/>
      </font>
    </dxf>
    <dxf>
      <font>
        <color rgb="FFFF0000"/>
      </font>
    </dxf>
    <dxf>
      <font>
        <b/>
        <i val="0"/>
        <strike val="0"/>
        <color rgb="FFFF0000"/>
      </font>
    </dxf>
    <dxf>
      <font>
        <b/>
        <i val="0"/>
        <strike val="0"/>
        <color rgb="FFFF0000"/>
      </font>
    </dxf>
    <dxf>
      <font>
        <b/>
        <i val="0"/>
        <strike val="0"/>
        <color rgb="FFFF0000"/>
      </font>
    </dxf>
    <dxf>
      <font>
        <b/>
        <i val="0"/>
        <strike val="0"/>
        <color rgb="FFFF0000"/>
      </font>
    </dxf>
    <dxf>
      <font>
        <b/>
        <i val="0"/>
        <color rgb="FFFF0000"/>
      </font>
    </dxf>
    <dxf>
      <font>
        <b/>
        <i val="0"/>
        <color rgb="FFFF0000"/>
      </font>
    </dxf>
    <dxf>
      <font>
        <b/>
        <i val="0"/>
        <strike val="0"/>
        <color rgb="FFFFFF00"/>
      </font>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hyperlink" Target="../0_Jamboree%20Guidelines%20%20Deckblatt%20-%20Wie%20werden%20wir%20Gastgeber%20eines%20Jamboree.docx" TargetMode="External"/></Relationships>
</file>

<file path=xl/drawings/_rels/drawing2.xml.rels><?xml version="1.0" encoding="UTF-8" standalone="yes"?>
<Relationships xmlns="http://schemas.openxmlformats.org/package/2006/relationships"><Relationship Id="rId1" Type="http://schemas.openxmlformats.org/officeDocument/2006/relationships/hyperlink" Target="../0_Jamboree%20Guidelines%20%20Deckblatt%20-%20Wie%20werden%20wir%20Gastgeber%20eines%20Jamboree.docx" TargetMode="External"/></Relationships>
</file>

<file path=xl/drawings/_rels/drawing3.xml.rels><?xml version="1.0" encoding="UTF-8" standalone="yes"?>
<Relationships xmlns="http://schemas.openxmlformats.org/package/2006/relationships"><Relationship Id="rId1" Type="http://schemas.openxmlformats.org/officeDocument/2006/relationships/hyperlink" Target="../0_Jamboree%20Guidelines%20%20Deckblatt%20-%20Wie%20werden%20wir%20Gastgeber%20eines%20Jamboree.pdf" TargetMode="Externa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1413510</xdr:colOff>
      <xdr:row>2</xdr:row>
      <xdr:rowOff>93980</xdr:rowOff>
    </xdr:to>
    <xdr:sp macro="" textlink="">
      <xdr:nvSpPr>
        <xdr:cNvPr id="2" name="Textfeld 1">
          <a:hlinkClick xmlns:r="http://schemas.openxmlformats.org/officeDocument/2006/relationships" r:id="rId1"/>
          <a:extLst>
            <a:ext uri="{FF2B5EF4-FFF2-40B4-BE49-F238E27FC236}">
              <a16:creationId xmlns:a16="http://schemas.microsoft.com/office/drawing/2014/main" id="{BEAC0899-1D9F-F5E1-0955-1C86967DF0B4}"/>
            </a:ext>
          </a:extLst>
        </xdr:cNvPr>
        <xdr:cNvSpPr txBox="1"/>
      </xdr:nvSpPr>
      <xdr:spPr>
        <a:xfrm>
          <a:off x="0" y="198120"/>
          <a:ext cx="1413510" cy="29210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07000"/>
            </a:lnSpc>
            <a:spcAft>
              <a:spcPts val="800"/>
            </a:spcAft>
          </a:pPr>
          <a:r>
            <a:rPr lang="de-DE" sz="1100" kern="100">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Zurück zum Deckblatt</a:t>
          </a:r>
          <a:endParaRPr lang="de-DE" sz="1100" kern="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12700</xdr:colOff>
      <xdr:row>2</xdr:row>
      <xdr:rowOff>6350</xdr:rowOff>
    </xdr:from>
    <xdr:to>
      <xdr:col>1</xdr:col>
      <xdr:colOff>1426210</xdr:colOff>
      <xdr:row>3</xdr:row>
      <xdr:rowOff>88900</xdr:rowOff>
    </xdr:to>
    <xdr:sp macro="" textlink="">
      <xdr:nvSpPr>
        <xdr:cNvPr id="3" name="Textfeld 2">
          <a:hlinkClick xmlns:r="http://schemas.openxmlformats.org/officeDocument/2006/relationships" r:id="rId1"/>
          <a:extLst>
            <a:ext uri="{FF2B5EF4-FFF2-40B4-BE49-F238E27FC236}">
              <a16:creationId xmlns:a16="http://schemas.microsoft.com/office/drawing/2014/main" id="{4CE365C8-831F-4D28-9586-B565D6490CBC}"/>
            </a:ext>
          </a:extLst>
        </xdr:cNvPr>
        <xdr:cNvSpPr txBox="1"/>
      </xdr:nvSpPr>
      <xdr:spPr>
        <a:xfrm>
          <a:off x="349250" y="374650"/>
          <a:ext cx="1413510" cy="29210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07000"/>
            </a:lnSpc>
            <a:spcAft>
              <a:spcPts val="800"/>
            </a:spcAft>
          </a:pPr>
          <a:r>
            <a:rPr lang="de-DE" sz="1100" kern="100">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Zurück zum Deckblatt</a:t>
          </a:r>
          <a:endParaRPr lang="de-DE" sz="1100" kern="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330200</xdr:colOff>
      <xdr:row>2</xdr:row>
      <xdr:rowOff>19050</xdr:rowOff>
    </xdr:from>
    <xdr:to>
      <xdr:col>1</xdr:col>
      <xdr:colOff>1407160</xdr:colOff>
      <xdr:row>3</xdr:row>
      <xdr:rowOff>101600</xdr:rowOff>
    </xdr:to>
    <xdr:sp macro="" textlink="">
      <xdr:nvSpPr>
        <xdr:cNvPr id="2" name="Textfeld 1">
          <a:hlinkClick xmlns:r="http://schemas.openxmlformats.org/officeDocument/2006/relationships" r:id="rId1"/>
          <a:extLst>
            <a:ext uri="{FF2B5EF4-FFF2-40B4-BE49-F238E27FC236}">
              <a16:creationId xmlns:a16="http://schemas.microsoft.com/office/drawing/2014/main" id="{B310B595-498E-4A7D-A650-D7A801002FF5}"/>
            </a:ext>
          </a:extLst>
        </xdr:cNvPr>
        <xdr:cNvSpPr txBox="1"/>
      </xdr:nvSpPr>
      <xdr:spPr>
        <a:xfrm>
          <a:off x="330200" y="361950"/>
          <a:ext cx="1413510" cy="29210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07000"/>
            </a:lnSpc>
            <a:spcAft>
              <a:spcPts val="800"/>
            </a:spcAft>
          </a:pPr>
          <a:r>
            <a:rPr lang="de-DE" sz="1100" kern="100">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Zurück zum Deckblatt</a:t>
          </a:r>
          <a:endParaRPr lang="de-DE" sz="1100" kern="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376CE-FA30-40C5-8353-CD487DA33B0E}">
  <sheetPr>
    <tabColor rgb="FFFFFF00"/>
  </sheetPr>
  <dimension ref="A5:A25"/>
  <sheetViews>
    <sheetView tabSelected="1" topLeftCell="A12" zoomScaleNormal="100" workbookViewId="0">
      <selection activeCell="A33" sqref="A33"/>
    </sheetView>
  </sheetViews>
  <sheetFormatPr baseColWidth="10" defaultColWidth="10.85546875" defaultRowHeight="15" x14ac:dyDescent="0.2"/>
  <cols>
    <col min="1" max="1" width="102.85546875" style="152" customWidth="1"/>
    <col min="2" max="16384" width="10.85546875" style="151"/>
  </cols>
  <sheetData>
    <row r="5" spans="1:1" ht="18" x14ac:dyDescent="0.25">
      <c r="A5" s="154" t="s">
        <v>200</v>
      </c>
    </row>
    <row r="7" spans="1:1" ht="47.25" x14ac:dyDescent="0.2">
      <c r="A7" s="150" t="s">
        <v>204</v>
      </c>
    </row>
    <row r="8" spans="1:1" ht="18.75" x14ac:dyDescent="0.2">
      <c r="A8" s="155"/>
    </row>
    <row r="9" spans="1:1" ht="31.5" x14ac:dyDescent="0.2">
      <c r="A9" s="150" t="s">
        <v>198</v>
      </c>
    </row>
    <row r="10" spans="1:1" ht="15.75" x14ac:dyDescent="0.2">
      <c r="A10" s="150"/>
    </row>
    <row r="11" spans="1:1" ht="15.75" x14ac:dyDescent="0.2">
      <c r="A11" s="150" t="s">
        <v>202</v>
      </c>
    </row>
    <row r="12" spans="1:1" ht="15.75" x14ac:dyDescent="0.2">
      <c r="A12" s="150"/>
    </row>
    <row r="13" spans="1:1" ht="31.5" x14ac:dyDescent="0.2">
      <c r="A13" s="150" t="s">
        <v>203</v>
      </c>
    </row>
    <row r="14" spans="1:1" ht="15.75" x14ac:dyDescent="0.2">
      <c r="A14" s="150"/>
    </row>
    <row r="15" spans="1:1" ht="63" x14ac:dyDescent="0.2">
      <c r="A15" s="150" t="s">
        <v>228</v>
      </c>
    </row>
    <row r="16" spans="1:1" ht="15.75" x14ac:dyDescent="0.2">
      <c r="A16" s="150"/>
    </row>
    <row r="17" spans="1:1" ht="31.5" x14ac:dyDescent="0.2">
      <c r="A17" s="150" t="s">
        <v>229</v>
      </c>
    </row>
    <row r="18" spans="1:1" ht="15.75" x14ac:dyDescent="0.2">
      <c r="A18" s="150"/>
    </row>
    <row r="19" spans="1:1" ht="15.75" x14ac:dyDescent="0.2">
      <c r="A19" s="150" t="s">
        <v>230</v>
      </c>
    </row>
    <row r="20" spans="1:1" ht="15.75" x14ac:dyDescent="0.2">
      <c r="A20" s="150"/>
    </row>
    <row r="21" spans="1:1" ht="15.75" x14ac:dyDescent="0.2">
      <c r="A21" s="150" t="s">
        <v>199</v>
      </c>
    </row>
    <row r="23" spans="1:1" ht="63" x14ac:dyDescent="0.2">
      <c r="A23" s="206" t="s">
        <v>232</v>
      </c>
    </row>
    <row r="25" spans="1:1" ht="31.5" x14ac:dyDescent="0.2">
      <c r="A25" s="153" t="s">
        <v>201</v>
      </c>
    </row>
  </sheetData>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pageSetUpPr fitToPage="1"/>
  </sheetPr>
  <dimension ref="A1:K87"/>
  <sheetViews>
    <sheetView view="pageLayout" zoomScaleNormal="100" workbookViewId="0">
      <selection activeCell="A4" sqref="A4"/>
    </sheetView>
  </sheetViews>
  <sheetFormatPr baseColWidth="10" defaultColWidth="11.42578125" defaultRowHeight="12.75" x14ac:dyDescent="0.2"/>
  <cols>
    <col min="1" max="1" width="4.85546875" style="60" customWidth="1"/>
    <col min="2" max="3" width="20.5703125" style="8" customWidth="1"/>
    <col min="4" max="4" width="7.7109375" style="8" customWidth="1"/>
    <col min="5" max="5" width="9.7109375" style="59" customWidth="1"/>
    <col min="6" max="7" width="11.85546875" style="59" customWidth="1"/>
    <col min="8" max="8" width="8.42578125" style="8" customWidth="1"/>
    <col min="9" max="9" width="6.42578125" style="7" customWidth="1"/>
    <col min="10" max="10" width="6.7109375" style="7" customWidth="1"/>
    <col min="11" max="11" width="30.7109375" style="8" customWidth="1"/>
    <col min="12" max="16384" width="11.42578125" style="8"/>
  </cols>
  <sheetData>
    <row r="1" spans="1:11" ht="20.45" customHeight="1" x14ac:dyDescent="0.2">
      <c r="B1" s="123" t="s">
        <v>155</v>
      </c>
      <c r="C1" s="123" t="s">
        <v>55</v>
      </c>
      <c r="D1" s="165" t="s">
        <v>197</v>
      </c>
      <c r="E1" s="166"/>
      <c r="F1" s="166"/>
      <c r="G1" s="166"/>
      <c r="H1" s="166"/>
      <c r="I1" s="166"/>
      <c r="J1" s="166"/>
      <c r="K1" s="167"/>
    </row>
    <row r="2" spans="1:11" ht="8.4499999999999993" customHeight="1" x14ac:dyDescent="0.2">
      <c r="B2" s="62"/>
      <c r="C2" s="62"/>
    </row>
    <row r="3" spans="1:11" ht="16.899999999999999" customHeight="1" x14ac:dyDescent="0.2">
      <c r="B3" s="62"/>
      <c r="C3" s="62"/>
      <c r="D3" s="9" t="s">
        <v>35</v>
      </c>
      <c r="E3" s="10" t="s">
        <v>104</v>
      </c>
      <c r="F3" s="10" t="s">
        <v>106</v>
      </c>
      <c r="G3" s="10" t="s">
        <v>107</v>
      </c>
      <c r="H3" s="9" t="s">
        <v>109</v>
      </c>
      <c r="I3" s="163" t="s">
        <v>147</v>
      </c>
      <c r="J3" s="164"/>
      <c r="K3" s="9" t="s">
        <v>36</v>
      </c>
    </row>
    <row r="4" spans="1:11" ht="16.899999999999999" customHeight="1" x14ac:dyDescent="0.2">
      <c r="B4" s="62"/>
      <c r="C4" s="62"/>
      <c r="D4" s="9" t="s">
        <v>103</v>
      </c>
      <c r="E4" s="10" t="s">
        <v>105</v>
      </c>
      <c r="F4" s="10" t="s">
        <v>112</v>
      </c>
      <c r="G4" s="10" t="s">
        <v>111</v>
      </c>
      <c r="H4" s="9" t="s">
        <v>108</v>
      </c>
      <c r="I4" s="163" t="s">
        <v>148</v>
      </c>
      <c r="J4" s="164"/>
      <c r="K4" s="9" t="s">
        <v>110</v>
      </c>
    </row>
    <row r="5" spans="1:11" ht="24" x14ac:dyDescent="0.2">
      <c r="B5" s="62"/>
      <c r="C5" s="62"/>
      <c r="D5" s="15"/>
      <c r="E5" s="16"/>
      <c r="F5" s="17"/>
      <c r="G5" s="63" t="s">
        <v>115</v>
      </c>
      <c r="H5" s="64"/>
      <c r="I5" s="20" t="s">
        <v>113</v>
      </c>
      <c r="J5" s="20" t="s">
        <v>114</v>
      </c>
      <c r="K5" s="21"/>
    </row>
    <row r="6" spans="1:11" x14ac:dyDescent="0.2">
      <c r="B6" s="22" t="s">
        <v>56</v>
      </c>
      <c r="C6" s="22" t="s">
        <v>0</v>
      </c>
      <c r="D6" s="23"/>
      <c r="E6" s="23"/>
      <c r="F6" s="23"/>
      <c r="G6" s="23"/>
      <c r="H6" s="23"/>
      <c r="I6" s="8"/>
      <c r="J6" s="8"/>
    </row>
    <row r="7" spans="1:11" x14ac:dyDescent="0.2">
      <c r="D7" s="23"/>
      <c r="E7" s="23"/>
      <c r="F7" s="23"/>
      <c r="G7" s="23"/>
      <c r="H7" s="23"/>
      <c r="I7" s="8"/>
      <c r="J7" s="8"/>
    </row>
    <row r="8" spans="1:11" x14ac:dyDescent="0.2">
      <c r="A8" s="46">
        <v>1</v>
      </c>
      <c r="B8" s="24" t="s">
        <v>57</v>
      </c>
      <c r="C8" s="24" t="s">
        <v>38</v>
      </c>
      <c r="D8" s="23"/>
      <c r="E8" s="23"/>
      <c r="F8" s="23"/>
      <c r="G8" s="23"/>
      <c r="H8" s="23"/>
    </row>
    <row r="9" spans="1:11" x14ac:dyDescent="0.2">
      <c r="A9" s="81" t="s">
        <v>8</v>
      </c>
      <c r="B9" s="8" t="s">
        <v>58</v>
      </c>
      <c r="C9" s="8" t="s">
        <v>1</v>
      </c>
      <c r="D9" s="1">
        <v>0</v>
      </c>
      <c r="E9" s="3">
        <v>0</v>
      </c>
      <c r="F9" s="25">
        <f>Eintritt_voll*D9</f>
        <v>0</v>
      </c>
      <c r="G9" s="25">
        <f>F9</f>
        <v>0</v>
      </c>
      <c r="H9" s="23"/>
      <c r="K9" s="141" t="str">
        <f>IFERROR("Break even: "&amp;TEXT(D9+IF(Ergebnis_kalk&gt;Garantiebetrag,ROUNDDOWN((Garantiebetrag-Ergebnis_kalk)/Eintritt_voll,0),ROUNDUP((Garantiebetrag-Ergebnis_kalk)/Eintritt_voll,0)),"#")&amp;" dancers • Tänzer","Bitte Daten erfassen!")</f>
        <v>Bitte Daten erfassen!</v>
      </c>
    </row>
    <row r="10" spans="1:11" x14ac:dyDescent="0.2">
      <c r="A10" s="81" t="s">
        <v>10</v>
      </c>
      <c r="B10" s="8" t="s">
        <v>59</v>
      </c>
      <c r="C10" s="8" t="s">
        <v>2</v>
      </c>
      <c r="D10" s="1">
        <v>0</v>
      </c>
      <c r="E10" s="3">
        <v>0</v>
      </c>
      <c r="F10" s="25">
        <f>E10*D10</f>
        <v>0</v>
      </c>
      <c r="G10" s="25">
        <f>F10</f>
        <v>0</v>
      </c>
      <c r="H10" s="23"/>
      <c r="K10" s="89"/>
    </row>
    <row r="11" spans="1:11" x14ac:dyDescent="0.2">
      <c r="A11" s="81" t="s">
        <v>12</v>
      </c>
      <c r="B11" s="8" t="s">
        <v>60</v>
      </c>
      <c r="C11" s="8" t="s">
        <v>3</v>
      </c>
      <c r="D11" s="1">
        <v>0</v>
      </c>
      <c r="E11" s="3">
        <v>0</v>
      </c>
      <c r="F11" s="25">
        <f t="shared" ref="F11:F12" si="0">E11*D11</f>
        <v>0</v>
      </c>
      <c r="G11" s="25">
        <f>F11</f>
        <v>0</v>
      </c>
      <c r="H11" s="23"/>
      <c r="K11" s="89"/>
    </row>
    <row r="12" spans="1:11" x14ac:dyDescent="0.2">
      <c r="A12" s="81" t="s">
        <v>47</v>
      </c>
      <c r="B12" s="8" t="s">
        <v>61</v>
      </c>
      <c r="C12" s="8" t="s">
        <v>51</v>
      </c>
      <c r="D12" s="1">
        <v>0</v>
      </c>
      <c r="E12" s="3">
        <v>0</v>
      </c>
      <c r="F12" s="25">
        <f t="shared" si="0"/>
        <v>0</v>
      </c>
      <c r="G12" s="25">
        <f>F12</f>
        <v>0</v>
      </c>
      <c r="H12" s="23"/>
      <c r="K12" s="89"/>
    </row>
    <row r="13" spans="1:11" ht="13.5" thickBot="1" x14ac:dyDescent="0.25">
      <c r="A13" s="81" t="s">
        <v>52</v>
      </c>
      <c r="B13" s="8" t="s">
        <v>62</v>
      </c>
      <c r="C13" s="8" t="s">
        <v>46</v>
      </c>
      <c r="D13" s="65">
        <v>200</v>
      </c>
      <c r="E13" s="28">
        <v>0</v>
      </c>
      <c r="F13" s="66">
        <f>E13*D13</f>
        <v>0</v>
      </c>
      <c r="G13" s="67">
        <f>F13</f>
        <v>0</v>
      </c>
      <c r="H13" s="23"/>
      <c r="K13" s="90" t="s">
        <v>102</v>
      </c>
    </row>
    <row r="14" spans="1:11" ht="20.45" customHeight="1" thickBot="1" x14ac:dyDescent="0.25">
      <c r="B14" s="24" t="s">
        <v>63</v>
      </c>
      <c r="C14" s="24" t="s">
        <v>122</v>
      </c>
      <c r="D14" s="31">
        <f>SUM(D9:D13)</f>
        <v>200</v>
      </c>
      <c r="E14" s="31"/>
      <c r="F14" s="32">
        <f>SUM(F9:F13)</f>
        <v>0</v>
      </c>
      <c r="G14" s="68">
        <f>SUM(G9:G13)</f>
        <v>0</v>
      </c>
      <c r="H14" s="23"/>
    </row>
    <row r="15" spans="1:11" x14ac:dyDescent="0.2">
      <c r="D15" s="23"/>
      <c r="E15" s="23"/>
      <c r="F15" s="23"/>
      <c r="G15" s="23"/>
      <c r="H15" s="23"/>
    </row>
    <row r="16" spans="1:11" x14ac:dyDescent="0.2">
      <c r="A16" s="46">
        <v>1</v>
      </c>
      <c r="B16" s="24" t="s">
        <v>66</v>
      </c>
      <c r="C16" s="24" t="s">
        <v>119</v>
      </c>
      <c r="D16" s="23"/>
      <c r="E16" s="23"/>
      <c r="F16" s="23"/>
      <c r="G16" s="23"/>
      <c r="H16" s="23"/>
    </row>
    <row r="17" spans="1:11" x14ac:dyDescent="0.2">
      <c r="A17" s="81" t="s">
        <v>14</v>
      </c>
      <c r="B17" s="8" t="s">
        <v>64</v>
      </c>
      <c r="C17" s="8" t="s">
        <v>4</v>
      </c>
      <c r="D17" s="6">
        <v>0</v>
      </c>
      <c r="E17" s="4">
        <v>0</v>
      </c>
      <c r="F17" s="25">
        <f>E17*D17</f>
        <v>0</v>
      </c>
      <c r="G17" s="35" t="s">
        <v>125</v>
      </c>
      <c r="H17" s="23"/>
      <c r="K17" s="91"/>
    </row>
    <row r="18" spans="1:11" x14ac:dyDescent="0.2">
      <c r="A18" s="81" t="s">
        <v>16</v>
      </c>
      <c r="B18" s="88" t="s">
        <v>159</v>
      </c>
      <c r="C18" s="30" t="s">
        <v>116</v>
      </c>
      <c r="D18" s="23"/>
      <c r="E18" s="23"/>
      <c r="F18" s="3">
        <v>0</v>
      </c>
      <c r="G18" s="25">
        <f>F18</f>
        <v>0</v>
      </c>
      <c r="H18" s="23"/>
      <c r="K18" s="89"/>
    </row>
    <row r="19" spans="1:11" x14ac:dyDescent="0.2">
      <c r="A19" s="81" t="s">
        <v>18</v>
      </c>
      <c r="B19" s="8" t="s">
        <v>65</v>
      </c>
      <c r="C19" s="8" t="s">
        <v>5</v>
      </c>
      <c r="D19" s="23"/>
      <c r="E19" s="23"/>
      <c r="F19" s="4">
        <v>0</v>
      </c>
      <c r="G19" s="35" t="s">
        <v>125</v>
      </c>
      <c r="H19" s="23"/>
      <c r="K19" s="91"/>
    </row>
    <row r="20" spans="1:11" x14ac:dyDescent="0.2">
      <c r="A20" s="81" t="s">
        <v>20</v>
      </c>
      <c r="B20" s="88" t="s">
        <v>158</v>
      </c>
      <c r="C20" s="88" t="s">
        <v>157</v>
      </c>
      <c r="D20" s="6">
        <v>0</v>
      </c>
      <c r="E20" s="4">
        <v>0</v>
      </c>
      <c r="F20" s="25">
        <f>E20*D20</f>
        <v>0</v>
      </c>
      <c r="G20" s="35" t="s">
        <v>125</v>
      </c>
      <c r="H20" s="23"/>
      <c r="K20" s="91"/>
    </row>
    <row r="21" spans="1:11" ht="24" x14ac:dyDescent="0.2">
      <c r="A21" s="81" t="s">
        <v>22</v>
      </c>
      <c r="B21" s="125" t="s">
        <v>185</v>
      </c>
      <c r="C21" s="125" t="s">
        <v>186</v>
      </c>
      <c r="D21" s="23"/>
      <c r="E21" s="23"/>
      <c r="F21" s="5">
        <v>0</v>
      </c>
      <c r="G21" s="35" t="s">
        <v>125</v>
      </c>
      <c r="H21" s="23"/>
      <c r="K21" s="92" t="s">
        <v>176</v>
      </c>
    </row>
    <row r="22" spans="1:11" x14ac:dyDescent="0.2">
      <c r="A22" s="81" t="s">
        <v>24</v>
      </c>
      <c r="B22" s="88" t="s">
        <v>156</v>
      </c>
      <c r="C22" s="30" t="s">
        <v>117</v>
      </c>
      <c r="D22" s="23"/>
      <c r="E22" s="23"/>
      <c r="F22" s="23"/>
      <c r="G22" s="36"/>
      <c r="H22" s="23"/>
      <c r="K22" s="93"/>
    </row>
    <row r="23" spans="1:11" x14ac:dyDescent="0.2">
      <c r="A23" s="82" t="s">
        <v>137</v>
      </c>
      <c r="B23" s="117"/>
      <c r="C23" s="117"/>
      <c r="D23" s="1">
        <v>0</v>
      </c>
      <c r="E23" s="3">
        <v>0</v>
      </c>
      <c r="F23" s="34">
        <f>IFERROR(IF(D23&gt;0,D23,1),1)*E23</f>
        <v>0</v>
      </c>
      <c r="G23" s="35" t="s">
        <v>125</v>
      </c>
      <c r="H23" s="23"/>
      <c r="K23" s="91"/>
    </row>
    <row r="24" spans="1:11" x14ac:dyDescent="0.2">
      <c r="A24" s="82" t="s">
        <v>138</v>
      </c>
      <c r="B24" s="117"/>
      <c r="C24" s="117"/>
      <c r="D24" s="1">
        <v>0</v>
      </c>
      <c r="E24" s="3">
        <v>0</v>
      </c>
      <c r="F24" s="34">
        <f t="shared" ref="F24:F25" si="1">IFERROR(IF(D24&gt;0,D24,1),1)*E24</f>
        <v>0</v>
      </c>
      <c r="G24" s="35" t="s">
        <v>125</v>
      </c>
      <c r="H24" s="23"/>
      <c r="K24" s="91"/>
    </row>
    <row r="25" spans="1:11" x14ac:dyDescent="0.2">
      <c r="A25" s="82" t="s">
        <v>139</v>
      </c>
      <c r="B25" s="117"/>
      <c r="C25" s="117"/>
      <c r="D25" s="1">
        <v>0</v>
      </c>
      <c r="E25" s="3">
        <v>0</v>
      </c>
      <c r="F25" s="34">
        <f t="shared" si="1"/>
        <v>0</v>
      </c>
      <c r="G25" s="35" t="s">
        <v>125</v>
      </c>
      <c r="H25" s="23"/>
      <c r="K25" s="91"/>
    </row>
    <row r="26" spans="1:11" x14ac:dyDescent="0.2">
      <c r="A26" s="82" t="s">
        <v>140</v>
      </c>
      <c r="B26" s="119" t="s">
        <v>173</v>
      </c>
      <c r="C26" s="120" t="s">
        <v>174</v>
      </c>
      <c r="D26" s="1">
        <v>0</v>
      </c>
      <c r="E26" s="3">
        <v>0</v>
      </c>
      <c r="F26" s="115">
        <f>E26*D26</f>
        <v>0</v>
      </c>
      <c r="G26" s="25">
        <f>F26</f>
        <v>0</v>
      </c>
      <c r="H26" s="23"/>
      <c r="K26" s="121" t="s">
        <v>175</v>
      </c>
    </row>
    <row r="27" spans="1:11" ht="24.75" thickBot="1" x14ac:dyDescent="0.25">
      <c r="A27" s="81" t="s">
        <v>171</v>
      </c>
      <c r="B27" s="119" t="s">
        <v>172</v>
      </c>
      <c r="C27" s="120" t="s">
        <v>172</v>
      </c>
      <c r="D27" s="1">
        <v>0</v>
      </c>
      <c r="E27" s="3">
        <v>0</v>
      </c>
      <c r="F27" s="66">
        <f>E27*D27</f>
        <v>0</v>
      </c>
      <c r="G27" s="66">
        <f>F27</f>
        <v>0</v>
      </c>
      <c r="H27" s="23"/>
      <c r="K27" s="94" t="str">
        <f>"Verkauf zum Selbstkostenpreis • to be sold at cost"&amp;IF(E56=0,"","(ca. "&amp;TEXT(E56,"0,00 €")&amp;")")</f>
        <v>Verkauf zum Selbstkostenpreis • to be sold at cost</v>
      </c>
    </row>
    <row r="28" spans="1:11" ht="19.149999999999999" customHeight="1" thickBot="1" x14ac:dyDescent="0.25">
      <c r="B28" s="24" t="s">
        <v>121</v>
      </c>
      <c r="C28" s="24" t="s">
        <v>123</v>
      </c>
      <c r="D28" s="23"/>
      <c r="E28" s="23"/>
      <c r="F28" s="32">
        <f>SUM(F17:F27)</f>
        <v>0</v>
      </c>
      <c r="G28" s="68">
        <f>SUM(G17:G27)</f>
        <v>0</v>
      </c>
      <c r="H28" s="23"/>
    </row>
    <row r="29" spans="1:11" ht="13.5" thickBot="1" x14ac:dyDescent="0.25">
      <c r="D29" s="23"/>
      <c r="E29" s="23"/>
      <c r="F29" s="23"/>
      <c r="G29" s="23"/>
      <c r="H29" s="23"/>
    </row>
    <row r="30" spans="1:11" s="24" customFormat="1" ht="23.45" customHeight="1" thickBot="1" x14ac:dyDescent="0.25">
      <c r="A30" s="46"/>
      <c r="B30" s="38" t="s">
        <v>67</v>
      </c>
      <c r="C30" s="38" t="s">
        <v>39</v>
      </c>
      <c r="D30" s="31"/>
      <c r="E30" s="31"/>
      <c r="F30" s="39">
        <f>F14+F28</f>
        <v>0</v>
      </c>
      <c r="G30" s="69">
        <f>G14+G28</f>
        <v>0</v>
      </c>
      <c r="H30" s="31"/>
      <c r="I30" s="22"/>
      <c r="J30" s="22"/>
    </row>
    <row r="31" spans="1:11" s="24" customFormat="1" ht="15" customHeight="1" thickTop="1" x14ac:dyDescent="0.2">
      <c r="A31" s="46"/>
      <c r="B31" s="38"/>
      <c r="C31" s="38"/>
      <c r="D31" s="31"/>
      <c r="E31" s="31"/>
      <c r="F31" s="32"/>
      <c r="G31" s="32"/>
      <c r="H31" s="31"/>
      <c r="I31" s="22"/>
      <c r="J31" s="22"/>
    </row>
    <row r="32" spans="1:11" s="24" customFormat="1" ht="15" customHeight="1" x14ac:dyDescent="0.2">
      <c r="A32" s="46"/>
      <c r="B32" s="70" t="s">
        <v>129</v>
      </c>
      <c r="C32" s="71"/>
      <c r="D32" s="72"/>
      <c r="E32" s="31"/>
      <c r="F32" s="32"/>
      <c r="G32" s="32"/>
      <c r="H32" s="31"/>
      <c r="I32" s="22"/>
      <c r="J32" s="22"/>
    </row>
    <row r="33" spans="1:11" ht="15" customHeight="1" x14ac:dyDescent="0.2">
      <c r="A33" s="43"/>
      <c r="D33" s="23"/>
      <c r="E33" s="23"/>
      <c r="F33" s="23"/>
      <c r="G33" s="23"/>
      <c r="H33" s="23"/>
    </row>
    <row r="34" spans="1:11" x14ac:dyDescent="0.2">
      <c r="B34" s="22" t="s">
        <v>68</v>
      </c>
      <c r="C34" s="22" t="s">
        <v>7</v>
      </c>
      <c r="D34" s="23"/>
      <c r="E34" s="23"/>
      <c r="F34" s="23"/>
      <c r="G34" s="23"/>
      <c r="H34" s="23"/>
    </row>
    <row r="35" spans="1:11" x14ac:dyDescent="0.2">
      <c r="D35" s="23"/>
      <c r="E35" s="23"/>
      <c r="F35" s="23"/>
      <c r="G35" s="23"/>
      <c r="H35" s="23"/>
    </row>
    <row r="36" spans="1:11" x14ac:dyDescent="0.2">
      <c r="A36" s="46">
        <v>1</v>
      </c>
      <c r="B36" s="24" t="s">
        <v>69</v>
      </c>
      <c r="C36" s="24" t="s">
        <v>44</v>
      </c>
      <c r="D36" s="23"/>
      <c r="E36" s="23"/>
      <c r="F36" s="23"/>
      <c r="G36" s="23"/>
      <c r="H36" s="44"/>
    </row>
    <row r="37" spans="1:11" x14ac:dyDescent="0.2">
      <c r="A37" s="81" t="s">
        <v>8</v>
      </c>
      <c r="B37" s="45" t="s">
        <v>70</v>
      </c>
      <c r="C37" s="45" t="s">
        <v>9</v>
      </c>
      <c r="D37" s="23"/>
      <c r="E37" s="23"/>
      <c r="F37" s="3">
        <v>0</v>
      </c>
      <c r="G37" s="25">
        <f>F37</f>
        <v>0</v>
      </c>
      <c r="H37" s="44"/>
      <c r="I37" s="85" t="s">
        <v>54</v>
      </c>
      <c r="K37" s="89"/>
    </row>
    <row r="38" spans="1:11" x14ac:dyDescent="0.2">
      <c r="A38" s="81" t="s">
        <v>10</v>
      </c>
      <c r="B38" s="45" t="s">
        <v>71</v>
      </c>
      <c r="C38" s="45" t="s">
        <v>11</v>
      </c>
      <c r="D38" s="23"/>
      <c r="E38" s="23"/>
      <c r="F38" s="3">
        <v>0</v>
      </c>
      <c r="G38" s="25">
        <f>F38</f>
        <v>0</v>
      </c>
      <c r="H38" s="44"/>
      <c r="I38" s="85" t="s">
        <v>54</v>
      </c>
      <c r="K38" s="89"/>
    </row>
    <row r="39" spans="1:11" x14ac:dyDescent="0.2">
      <c r="A39" s="81" t="s">
        <v>12</v>
      </c>
      <c r="B39" s="45" t="s">
        <v>72</v>
      </c>
      <c r="C39" s="45" t="s">
        <v>13</v>
      </c>
      <c r="D39" s="23"/>
      <c r="E39" s="23"/>
      <c r="F39" s="4">
        <v>0</v>
      </c>
      <c r="G39" s="35" t="s">
        <v>125</v>
      </c>
      <c r="H39" s="44"/>
      <c r="I39" s="2"/>
      <c r="J39" s="95"/>
      <c r="K39" s="91"/>
    </row>
    <row r="40" spans="1:11" x14ac:dyDescent="0.2">
      <c r="A40" s="81" t="s">
        <v>47</v>
      </c>
      <c r="B40" s="45" t="s">
        <v>73</v>
      </c>
      <c r="C40" s="45" t="s">
        <v>53</v>
      </c>
      <c r="D40" s="23"/>
      <c r="E40" s="23"/>
      <c r="F40" s="3">
        <v>0</v>
      </c>
      <c r="G40" s="25">
        <f>F40</f>
        <v>0</v>
      </c>
      <c r="H40" s="44"/>
      <c r="I40" s="2"/>
      <c r="J40" s="95"/>
      <c r="K40" s="89"/>
    </row>
    <row r="41" spans="1:11" x14ac:dyDescent="0.2">
      <c r="A41" s="81"/>
      <c r="B41" s="45"/>
      <c r="C41" s="45"/>
      <c r="D41" s="23"/>
      <c r="E41" s="23"/>
      <c r="F41" s="23"/>
      <c r="G41" s="23"/>
      <c r="H41" s="44"/>
    </row>
    <row r="42" spans="1:11" x14ac:dyDescent="0.2">
      <c r="A42" s="46">
        <v>2</v>
      </c>
      <c r="B42" s="46" t="s">
        <v>74</v>
      </c>
      <c r="C42" s="46" t="s">
        <v>45</v>
      </c>
      <c r="D42" s="23"/>
      <c r="E42" s="23"/>
      <c r="F42" s="23"/>
      <c r="G42" s="23"/>
      <c r="H42" s="44"/>
    </row>
    <row r="43" spans="1:11" x14ac:dyDescent="0.2">
      <c r="A43" s="81" t="s">
        <v>14</v>
      </c>
      <c r="B43" s="45" t="s">
        <v>95</v>
      </c>
      <c r="C43" s="45" t="s">
        <v>15</v>
      </c>
      <c r="D43" s="23"/>
      <c r="E43" s="23"/>
      <c r="F43" s="3">
        <v>0</v>
      </c>
      <c r="G43" s="25">
        <f t="shared" ref="G43:G48" si="2">F43</f>
        <v>0</v>
      </c>
      <c r="H43" s="44"/>
      <c r="I43" s="2"/>
      <c r="J43" s="2"/>
      <c r="K43" s="89"/>
    </row>
    <row r="44" spans="1:11" x14ac:dyDescent="0.2">
      <c r="A44" s="81" t="s">
        <v>16</v>
      </c>
      <c r="B44" s="45" t="s">
        <v>75</v>
      </c>
      <c r="C44" s="45" t="s">
        <v>17</v>
      </c>
      <c r="D44" s="23"/>
      <c r="E44" s="23"/>
      <c r="F44" s="3">
        <v>0</v>
      </c>
      <c r="G44" s="25">
        <f t="shared" si="2"/>
        <v>0</v>
      </c>
      <c r="H44" s="44"/>
      <c r="I44" s="2"/>
      <c r="J44" s="2"/>
      <c r="K44" s="89"/>
    </row>
    <row r="45" spans="1:11" x14ac:dyDescent="0.2">
      <c r="A45" s="81" t="s">
        <v>18</v>
      </c>
      <c r="B45" s="45" t="s">
        <v>76</v>
      </c>
      <c r="C45" s="45" t="s">
        <v>19</v>
      </c>
      <c r="D45" s="23"/>
      <c r="E45" s="23"/>
      <c r="F45" s="3">
        <v>0</v>
      </c>
      <c r="G45" s="25">
        <f t="shared" si="2"/>
        <v>0</v>
      </c>
      <c r="H45" s="44"/>
      <c r="I45" s="2"/>
      <c r="J45" s="2"/>
      <c r="K45" s="89"/>
    </row>
    <row r="46" spans="1:11" x14ac:dyDescent="0.2">
      <c r="A46" s="81" t="s">
        <v>20</v>
      </c>
      <c r="B46" s="45" t="s">
        <v>77</v>
      </c>
      <c r="C46" s="45" t="s">
        <v>21</v>
      </c>
      <c r="D46" s="23"/>
      <c r="E46" s="23"/>
      <c r="F46" s="3">
        <v>0</v>
      </c>
      <c r="G46" s="25">
        <f t="shared" si="2"/>
        <v>0</v>
      </c>
      <c r="H46" s="44"/>
      <c r="I46" s="2"/>
      <c r="J46" s="2"/>
      <c r="K46" s="89"/>
    </row>
    <row r="47" spans="1:11" x14ac:dyDescent="0.2">
      <c r="A47" s="81" t="s">
        <v>22</v>
      </c>
      <c r="B47" s="45" t="s">
        <v>78</v>
      </c>
      <c r="C47" s="45" t="s">
        <v>23</v>
      </c>
      <c r="D47" s="23"/>
      <c r="E47" s="23"/>
      <c r="F47" s="3">
        <v>0</v>
      </c>
      <c r="G47" s="25">
        <f t="shared" si="2"/>
        <v>0</v>
      </c>
      <c r="H47" s="44"/>
      <c r="I47" s="2"/>
      <c r="J47" s="2"/>
      <c r="K47" s="89"/>
    </row>
    <row r="48" spans="1:11" x14ac:dyDescent="0.2">
      <c r="A48" s="81" t="s">
        <v>27</v>
      </c>
      <c r="B48" s="45" t="s">
        <v>80</v>
      </c>
      <c r="C48" s="45" t="s">
        <v>6</v>
      </c>
      <c r="D48" s="23"/>
      <c r="E48" s="23"/>
      <c r="F48" s="3">
        <v>0</v>
      </c>
      <c r="G48" s="73">
        <f t="shared" si="2"/>
        <v>0</v>
      </c>
      <c r="H48" s="44"/>
      <c r="I48" s="2"/>
      <c r="J48" s="2"/>
      <c r="K48" s="148" t="s">
        <v>205</v>
      </c>
    </row>
    <row r="49" spans="1:11" ht="13.5" thickBot="1" x14ac:dyDescent="0.25">
      <c r="A49" s="81"/>
      <c r="B49" s="45"/>
      <c r="C49" s="45"/>
      <c r="D49" s="23"/>
      <c r="E49" s="23"/>
      <c r="F49" s="23"/>
      <c r="G49" s="23"/>
      <c r="H49" s="44"/>
    </row>
    <row r="50" spans="1:11" ht="21.6" customHeight="1" thickBot="1" x14ac:dyDescent="0.25">
      <c r="A50" s="81"/>
      <c r="B50" s="48" t="s">
        <v>127</v>
      </c>
      <c r="C50" s="48" t="s">
        <v>128</v>
      </c>
      <c r="D50" s="31"/>
      <c r="E50" s="31"/>
      <c r="F50" s="49">
        <f>SUM(F36:F48)</f>
        <v>0</v>
      </c>
      <c r="G50" s="69">
        <f>SUM(G36:G48)</f>
        <v>0</v>
      </c>
      <c r="H50" s="44"/>
    </row>
    <row r="51" spans="1:11" ht="17.45" customHeight="1" thickTop="1" x14ac:dyDescent="0.2">
      <c r="A51" s="81"/>
      <c r="B51" s="48"/>
      <c r="C51" s="48"/>
      <c r="D51" s="31"/>
      <c r="E51" s="31"/>
      <c r="F51" s="32"/>
      <c r="G51" s="32"/>
      <c r="H51" s="44"/>
    </row>
    <row r="52" spans="1:11" s="50" customFormat="1" ht="15.6" customHeight="1" x14ac:dyDescent="0.2">
      <c r="A52" s="168" t="s">
        <v>132</v>
      </c>
      <c r="B52" s="169"/>
      <c r="C52" s="169"/>
      <c r="D52" s="169"/>
      <c r="E52" s="169"/>
      <c r="F52" s="169"/>
      <c r="G52" s="169"/>
      <c r="H52" s="169"/>
      <c r="I52" s="169"/>
      <c r="J52" s="169"/>
      <c r="K52" s="169"/>
    </row>
    <row r="53" spans="1:11" s="50" customFormat="1" ht="15.6" customHeight="1" x14ac:dyDescent="0.2">
      <c r="A53" s="168" t="s">
        <v>124</v>
      </c>
      <c r="B53" s="169"/>
      <c r="C53" s="169"/>
      <c r="D53" s="169"/>
      <c r="E53" s="169"/>
      <c r="F53" s="169"/>
      <c r="G53" s="169"/>
      <c r="H53" s="169"/>
      <c r="I53" s="169"/>
      <c r="J53" s="169"/>
      <c r="K53" s="169"/>
    </row>
    <row r="54" spans="1:11" x14ac:dyDescent="0.2">
      <c r="A54" s="81"/>
      <c r="D54" s="31"/>
      <c r="E54" s="31"/>
      <c r="F54" s="31"/>
      <c r="G54" s="31"/>
      <c r="H54" s="23"/>
    </row>
    <row r="55" spans="1:11" x14ac:dyDescent="0.2">
      <c r="A55" s="81"/>
      <c r="B55" s="46" t="s">
        <v>81</v>
      </c>
      <c r="C55" s="46" t="s">
        <v>40</v>
      </c>
      <c r="D55" s="31"/>
      <c r="E55" s="31"/>
      <c r="F55" s="31"/>
      <c r="G55" s="31"/>
      <c r="H55" s="44"/>
    </row>
    <row r="56" spans="1:11" x14ac:dyDescent="0.2">
      <c r="A56" s="45">
        <v>3</v>
      </c>
      <c r="B56" s="45" t="s">
        <v>83</v>
      </c>
      <c r="C56" s="45" t="s">
        <v>28</v>
      </c>
      <c r="D56" s="1">
        <v>0</v>
      </c>
      <c r="E56" s="3">
        <v>0</v>
      </c>
      <c r="F56" s="25">
        <f>E56*D56</f>
        <v>0</v>
      </c>
      <c r="G56" s="25">
        <f t="shared" ref="G56:G62" si="3">F56</f>
        <v>0</v>
      </c>
      <c r="H56" s="44"/>
      <c r="I56" s="84"/>
      <c r="J56" s="2"/>
      <c r="K56" s="89"/>
    </row>
    <row r="57" spans="1:11" x14ac:dyDescent="0.2">
      <c r="A57" s="45">
        <v>4</v>
      </c>
      <c r="B57" s="45" t="s">
        <v>82</v>
      </c>
      <c r="C57" s="45" t="s">
        <v>29</v>
      </c>
      <c r="D57" s="23"/>
      <c r="E57" s="23"/>
      <c r="F57" s="3">
        <v>0</v>
      </c>
      <c r="G57" s="25">
        <f t="shared" si="3"/>
        <v>0</v>
      </c>
      <c r="H57" s="44"/>
      <c r="I57" s="2"/>
      <c r="J57" s="84"/>
      <c r="K57" s="89"/>
    </row>
    <row r="58" spans="1:11" x14ac:dyDescent="0.2">
      <c r="A58" s="45">
        <v>5</v>
      </c>
      <c r="B58" s="8" t="s">
        <v>84</v>
      </c>
      <c r="C58" s="8" t="s">
        <v>37</v>
      </c>
      <c r="D58" s="1">
        <v>0</v>
      </c>
      <c r="E58" s="23"/>
      <c r="F58" s="3">
        <v>0</v>
      </c>
      <c r="G58" s="25">
        <f t="shared" si="3"/>
        <v>0</v>
      </c>
      <c r="H58" s="44"/>
      <c r="I58" s="84"/>
      <c r="J58" s="2"/>
      <c r="K58" s="89"/>
    </row>
    <row r="59" spans="1:11" x14ac:dyDescent="0.2">
      <c r="A59" s="45">
        <v>6</v>
      </c>
      <c r="B59" s="8" t="s">
        <v>85</v>
      </c>
      <c r="C59" s="8" t="s">
        <v>25</v>
      </c>
      <c r="D59" s="23"/>
      <c r="E59" s="23"/>
      <c r="F59" s="3">
        <v>0</v>
      </c>
      <c r="G59" s="25">
        <f t="shared" si="3"/>
        <v>0</v>
      </c>
      <c r="H59" s="44"/>
      <c r="I59" s="86"/>
      <c r="J59" s="2"/>
      <c r="K59" s="89"/>
    </row>
    <row r="60" spans="1:11" x14ac:dyDescent="0.2">
      <c r="A60" s="45">
        <v>7</v>
      </c>
      <c r="B60" s="8" t="s">
        <v>86</v>
      </c>
      <c r="C60" s="8" t="s">
        <v>26</v>
      </c>
      <c r="D60" s="23"/>
      <c r="E60" s="23"/>
      <c r="F60" s="3">
        <v>0</v>
      </c>
      <c r="G60" s="25">
        <f t="shared" si="3"/>
        <v>0</v>
      </c>
      <c r="H60" s="44"/>
      <c r="I60" s="86"/>
      <c r="J60" s="2"/>
      <c r="K60" s="89"/>
    </row>
    <row r="61" spans="1:11" x14ac:dyDescent="0.2">
      <c r="A61" s="45">
        <v>8</v>
      </c>
      <c r="B61" s="45" t="s">
        <v>87</v>
      </c>
      <c r="C61" s="45" t="s">
        <v>31</v>
      </c>
      <c r="D61" s="23"/>
      <c r="E61" s="23"/>
      <c r="F61" s="3">
        <v>0</v>
      </c>
      <c r="G61" s="25">
        <f t="shared" si="3"/>
        <v>0</v>
      </c>
      <c r="H61" s="44"/>
      <c r="I61" s="2"/>
      <c r="J61" s="84"/>
      <c r="K61" s="148" t="s">
        <v>206</v>
      </c>
    </row>
    <row r="62" spans="1:11" x14ac:dyDescent="0.2">
      <c r="A62" s="45">
        <v>9</v>
      </c>
      <c r="B62" s="45" t="s">
        <v>88</v>
      </c>
      <c r="C62" s="45" t="s">
        <v>32</v>
      </c>
      <c r="D62" s="23"/>
      <c r="E62" s="23"/>
      <c r="F62" s="3">
        <v>0</v>
      </c>
      <c r="G62" s="25">
        <f t="shared" si="3"/>
        <v>0</v>
      </c>
      <c r="H62" s="44"/>
      <c r="I62" s="2"/>
      <c r="J62" s="84"/>
      <c r="K62" s="89"/>
    </row>
    <row r="63" spans="1:11" x14ac:dyDescent="0.2">
      <c r="A63" s="81" t="s">
        <v>48</v>
      </c>
      <c r="B63" s="136" t="s">
        <v>177</v>
      </c>
      <c r="C63" s="136" t="s">
        <v>178</v>
      </c>
      <c r="D63" s="23"/>
      <c r="E63" s="23"/>
      <c r="F63" s="3">
        <v>0</v>
      </c>
      <c r="G63" s="178">
        <f>IF(SUM(F63:F65)&lt;H63,SUM(F63:F65),H63)</f>
        <v>0</v>
      </c>
      <c r="H63" s="176">
        <f>MAX(500,G14*7.5%)</f>
        <v>500</v>
      </c>
      <c r="I63" s="2"/>
      <c r="J63" s="84"/>
      <c r="K63" s="180" t="s">
        <v>191</v>
      </c>
    </row>
    <row r="64" spans="1:11" x14ac:dyDescent="0.2">
      <c r="A64" s="81" t="s">
        <v>49</v>
      </c>
      <c r="B64" s="45" t="s">
        <v>89</v>
      </c>
      <c r="C64" s="45" t="s">
        <v>42</v>
      </c>
      <c r="D64" s="23"/>
      <c r="E64" s="23"/>
      <c r="F64" s="3">
        <v>0</v>
      </c>
      <c r="G64" s="179"/>
      <c r="H64" s="177"/>
      <c r="I64" s="2"/>
      <c r="J64" s="84"/>
      <c r="K64" s="181"/>
    </row>
    <row r="65" spans="1:11" x14ac:dyDescent="0.2">
      <c r="A65" s="81" t="s">
        <v>182</v>
      </c>
      <c r="B65" s="45" t="s">
        <v>183</v>
      </c>
      <c r="C65" s="45" t="s">
        <v>184</v>
      </c>
      <c r="D65" s="23"/>
      <c r="E65" s="23"/>
      <c r="F65" s="3">
        <v>0</v>
      </c>
      <c r="G65" s="179"/>
      <c r="H65" s="177"/>
      <c r="I65" s="2"/>
      <c r="J65" s="84"/>
      <c r="K65" s="182"/>
    </row>
    <row r="66" spans="1:11" x14ac:dyDescent="0.2">
      <c r="A66" s="45">
        <v>11</v>
      </c>
      <c r="B66" s="45" t="s">
        <v>33</v>
      </c>
      <c r="C66" s="45" t="s">
        <v>33</v>
      </c>
      <c r="D66" s="23"/>
      <c r="E66" s="23"/>
      <c r="F66" s="3">
        <v>0</v>
      </c>
      <c r="G66" s="25">
        <f>IF(F66&gt;=H66,H66,F66)</f>
        <v>0</v>
      </c>
      <c r="H66" s="52">
        <v>250</v>
      </c>
      <c r="I66" s="2"/>
      <c r="J66" s="2"/>
      <c r="K66" s="89"/>
    </row>
    <row r="67" spans="1:11" x14ac:dyDescent="0.2">
      <c r="A67" s="45">
        <v>12</v>
      </c>
      <c r="B67" s="45" t="s">
        <v>90</v>
      </c>
      <c r="C67" s="45" t="s">
        <v>34</v>
      </c>
      <c r="D67" s="23"/>
      <c r="E67" s="23"/>
      <c r="F67" s="3">
        <v>0</v>
      </c>
      <c r="G67" s="25">
        <f>F67</f>
        <v>0</v>
      </c>
      <c r="H67" s="44"/>
      <c r="I67" s="2"/>
      <c r="J67" s="2"/>
      <c r="K67" s="89"/>
    </row>
    <row r="68" spans="1:11" x14ac:dyDescent="0.2">
      <c r="A68" s="45">
        <v>13</v>
      </c>
      <c r="B68" s="45" t="s">
        <v>91</v>
      </c>
      <c r="C68" s="45" t="s">
        <v>43</v>
      </c>
      <c r="D68" s="23"/>
      <c r="E68" s="23"/>
      <c r="F68" s="3">
        <v>0</v>
      </c>
      <c r="G68" s="25">
        <f>F68</f>
        <v>0</v>
      </c>
      <c r="H68" s="44"/>
      <c r="I68" s="86"/>
      <c r="J68" s="2"/>
      <c r="K68" s="89"/>
    </row>
    <row r="69" spans="1:11" x14ac:dyDescent="0.2">
      <c r="A69" s="45">
        <v>14</v>
      </c>
      <c r="B69" s="45" t="s">
        <v>92</v>
      </c>
      <c r="C69" s="45" t="s">
        <v>30</v>
      </c>
      <c r="D69" s="23"/>
      <c r="E69" s="23"/>
      <c r="F69" s="3">
        <v>0</v>
      </c>
      <c r="G69" s="25">
        <f>IF(F69&gt;=H69,H69,F69)</f>
        <v>0</v>
      </c>
      <c r="H69" s="52">
        <v>250</v>
      </c>
      <c r="I69" s="2"/>
      <c r="J69" s="2"/>
      <c r="K69" s="89"/>
    </row>
    <row r="70" spans="1:11" ht="24" x14ac:dyDescent="0.2">
      <c r="A70" s="45">
        <v>15</v>
      </c>
      <c r="B70" s="88" t="s">
        <v>185</v>
      </c>
      <c r="C70" s="88" t="s">
        <v>186</v>
      </c>
      <c r="D70" s="23"/>
      <c r="E70" s="23"/>
      <c r="F70" s="5">
        <v>0</v>
      </c>
      <c r="G70" s="35" t="s">
        <v>125</v>
      </c>
      <c r="H70" s="44"/>
      <c r="I70" s="2"/>
      <c r="J70" s="2"/>
      <c r="K70" s="92" t="s">
        <v>164</v>
      </c>
    </row>
    <row r="71" spans="1:11" x14ac:dyDescent="0.2">
      <c r="A71" s="45">
        <v>16</v>
      </c>
      <c r="B71" s="45" t="s">
        <v>79</v>
      </c>
      <c r="C71" s="45" t="s">
        <v>6</v>
      </c>
      <c r="D71" s="23"/>
      <c r="E71" s="23"/>
      <c r="F71" s="23"/>
      <c r="G71" s="23"/>
      <c r="H71" s="44"/>
      <c r="I71" s="74"/>
      <c r="J71" s="74"/>
    </row>
    <row r="72" spans="1:11" x14ac:dyDescent="0.2">
      <c r="A72" s="82" t="s">
        <v>133</v>
      </c>
      <c r="B72" s="45" t="s">
        <v>170</v>
      </c>
      <c r="C72" s="45" t="s">
        <v>169</v>
      </c>
      <c r="D72" s="23"/>
      <c r="E72" s="23"/>
      <c r="F72" s="3">
        <v>0</v>
      </c>
      <c r="G72" s="25">
        <f>F72</f>
        <v>0</v>
      </c>
      <c r="H72" s="44"/>
      <c r="I72" s="2"/>
      <c r="J72" s="2"/>
      <c r="K72" s="89"/>
    </row>
    <row r="73" spans="1:11" x14ac:dyDescent="0.2">
      <c r="A73" s="82" t="s">
        <v>134</v>
      </c>
      <c r="B73" s="171" t="s">
        <v>168</v>
      </c>
      <c r="C73" s="172"/>
      <c r="D73" s="23"/>
      <c r="E73" s="23"/>
      <c r="F73" s="3">
        <v>0</v>
      </c>
      <c r="G73" s="25">
        <f>F73</f>
        <v>0</v>
      </c>
      <c r="H73" s="44"/>
      <c r="I73" s="2"/>
      <c r="J73" s="2"/>
      <c r="K73" s="148" t="s">
        <v>196</v>
      </c>
    </row>
    <row r="74" spans="1:11" x14ac:dyDescent="0.2">
      <c r="A74" s="82" t="s">
        <v>135</v>
      </c>
      <c r="B74" s="173" t="s">
        <v>167</v>
      </c>
      <c r="C74" s="172"/>
      <c r="D74" s="23"/>
      <c r="E74" s="23"/>
      <c r="F74" s="4">
        <v>0</v>
      </c>
      <c r="G74" s="35" t="s">
        <v>125</v>
      </c>
      <c r="H74" s="44"/>
      <c r="I74" s="2"/>
      <c r="J74" s="2"/>
      <c r="K74" s="91"/>
    </row>
    <row r="75" spans="1:11" x14ac:dyDescent="0.2">
      <c r="A75" s="82" t="s">
        <v>136</v>
      </c>
      <c r="B75" s="173" t="s">
        <v>163</v>
      </c>
      <c r="C75" s="172"/>
      <c r="D75" s="23"/>
      <c r="E75" s="23"/>
      <c r="F75" s="4">
        <v>0</v>
      </c>
      <c r="G75" s="35" t="s">
        <v>125</v>
      </c>
      <c r="H75" s="44"/>
      <c r="I75" s="2"/>
      <c r="J75" s="2"/>
      <c r="K75" s="91"/>
    </row>
    <row r="76" spans="1:11" s="24" customFormat="1" ht="16.899999999999999" customHeight="1" thickBot="1" x14ac:dyDescent="0.25">
      <c r="A76" s="46"/>
      <c r="B76" s="46" t="s">
        <v>93</v>
      </c>
      <c r="C76" s="46" t="s">
        <v>40</v>
      </c>
      <c r="D76" s="31"/>
      <c r="E76" s="31"/>
      <c r="F76" s="32">
        <f>SUM(F56:F75)</f>
        <v>0</v>
      </c>
      <c r="G76" s="75">
        <f>SUM(G56:G75)</f>
        <v>0</v>
      </c>
      <c r="H76" s="54"/>
      <c r="I76" s="185" t="s">
        <v>143</v>
      </c>
      <c r="J76" s="186"/>
      <c r="K76" s="186"/>
    </row>
    <row r="77" spans="1:11" s="24" customFormat="1" ht="21.6" customHeight="1" thickBot="1" x14ac:dyDescent="0.25">
      <c r="A77" s="46"/>
      <c r="B77" s="24" t="s">
        <v>94</v>
      </c>
      <c r="C77" s="24" t="s">
        <v>41</v>
      </c>
      <c r="D77" s="31"/>
      <c r="E77" s="31"/>
      <c r="F77" s="39">
        <f>F76+F50</f>
        <v>0</v>
      </c>
      <c r="G77" s="69">
        <f>G76+G50</f>
        <v>0</v>
      </c>
      <c r="H77" s="54"/>
      <c r="I77" s="186"/>
      <c r="J77" s="186"/>
      <c r="K77" s="186"/>
    </row>
    <row r="78" spans="1:11" ht="14.25" thickTop="1" thickBot="1" x14ac:dyDescent="0.25">
      <c r="A78" s="46"/>
      <c r="B78" s="24" t="s">
        <v>118</v>
      </c>
      <c r="C78" s="24" t="s">
        <v>101</v>
      </c>
      <c r="D78" s="31"/>
      <c r="E78" s="31"/>
      <c r="F78" s="55">
        <f>F30-F77</f>
        <v>0</v>
      </c>
      <c r="G78" s="76">
        <f>G30-G77</f>
        <v>0</v>
      </c>
      <c r="H78" s="54"/>
      <c r="I78" s="22"/>
      <c r="J78" s="22"/>
      <c r="K78" s="24"/>
    </row>
    <row r="79" spans="1:11" ht="14.25" thickTop="1" x14ac:dyDescent="0.2">
      <c r="C79" s="174" t="s">
        <v>165</v>
      </c>
      <c r="D79" s="175"/>
      <c r="E79" s="183" t="s">
        <v>166</v>
      </c>
      <c r="F79" s="184"/>
      <c r="G79" s="23"/>
      <c r="H79" s="57" t="s">
        <v>141</v>
      </c>
    </row>
    <row r="80" spans="1:11" ht="13.5" x14ac:dyDescent="0.2">
      <c r="A80" s="142"/>
      <c r="B80" s="137" t="s">
        <v>193</v>
      </c>
      <c r="C80" s="137" t="s">
        <v>192</v>
      </c>
      <c r="D80" s="58">
        <v>0.25</v>
      </c>
      <c r="E80" s="58">
        <v>0.5</v>
      </c>
      <c r="F80" s="23"/>
      <c r="G80" s="145">
        <f>IF(Ergebnis_kalk&lt;=0,ROUND(Ergebnis_kalk*E80,2),ROUND(Ergebnis_kalk*D80,2))</f>
        <v>0</v>
      </c>
      <c r="H80" s="57" t="s">
        <v>130</v>
      </c>
    </row>
    <row r="81" spans="1:11" ht="13.5" x14ac:dyDescent="0.2">
      <c r="A81" s="142"/>
      <c r="B81" s="138" t="s">
        <v>187</v>
      </c>
      <c r="C81" s="137" t="s">
        <v>188</v>
      </c>
      <c r="D81" s="58">
        <f>D80</f>
        <v>0.25</v>
      </c>
      <c r="E81" s="58">
        <f>1-E80</f>
        <v>0.5</v>
      </c>
      <c r="F81" s="23"/>
      <c r="G81" s="145">
        <f>IF(Ergebnis_kalk&lt;=0,ROUND(Ergebnis_kalk*E81,2),ROUND(Ergebnis_kalk*D81,2))</f>
        <v>0</v>
      </c>
      <c r="H81" s="57" t="s">
        <v>131</v>
      </c>
    </row>
    <row r="82" spans="1:11" ht="13.5" thickBot="1" x14ac:dyDescent="0.25">
      <c r="A82" s="142"/>
      <c r="B82" s="139">
        <f>F30-G30-F77+G77</f>
        <v>0</v>
      </c>
      <c r="C82" s="139">
        <f>B82+G82</f>
        <v>0</v>
      </c>
      <c r="D82" s="58">
        <f>1-D80-D81</f>
        <v>0.5</v>
      </c>
      <c r="E82" s="58">
        <v>0</v>
      </c>
      <c r="F82" s="23"/>
      <c r="G82" s="145">
        <f>IF(Ergebnis_kalk&lt;=0,ROUND(Ergebnis_kalk*E82,2),ROUND(Ergebnis_kalk*D82,2))</f>
        <v>0</v>
      </c>
      <c r="H82" s="57" t="s">
        <v>142</v>
      </c>
    </row>
    <row r="83" spans="1:11" ht="6.6" customHeight="1" x14ac:dyDescent="0.2">
      <c r="C83" s="30"/>
      <c r="F83" s="8"/>
      <c r="G83" s="25"/>
    </row>
    <row r="84" spans="1:11" x14ac:dyDescent="0.2">
      <c r="B84" s="116"/>
      <c r="C84" s="57"/>
      <c r="D84" s="58"/>
      <c r="E84" s="8"/>
      <c r="F84" s="140" t="s">
        <v>179</v>
      </c>
      <c r="G84" s="149">
        <v>0</v>
      </c>
      <c r="H84" s="52">
        <v>2500</v>
      </c>
      <c r="I84" s="60" t="s">
        <v>195</v>
      </c>
      <c r="K84" s="88" t="s">
        <v>180</v>
      </c>
    </row>
    <row r="85" spans="1:11" ht="7.15" customHeight="1" x14ac:dyDescent="0.2"/>
    <row r="86" spans="1:11" ht="27" customHeight="1" x14ac:dyDescent="0.2">
      <c r="C86" s="170"/>
      <c r="D86" s="170"/>
      <c r="F86" s="61"/>
      <c r="G86" s="61"/>
      <c r="H86" s="61"/>
      <c r="I86" s="61"/>
      <c r="J86" s="61"/>
    </row>
    <row r="87" spans="1:11" x14ac:dyDescent="0.2">
      <c r="B87" s="60"/>
      <c r="C87" s="30" t="s">
        <v>144</v>
      </c>
      <c r="F87" s="78" t="s">
        <v>145</v>
      </c>
      <c r="G87" s="15"/>
      <c r="H87" s="15"/>
      <c r="I87" s="15"/>
      <c r="J87" s="15"/>
    </row>
  </sheetData>
  <sheetProtection selectLockedCells="1"/>
  <mergeCells count="15">
    <mergeCell ref="I4:J4"/>
    <mergeCell ref="D1:K1"/>
    <mergeCell ref="A53:K53"/>
    <mergeCell ref="A52:K52"/>
    <mergeCell ref="C86:D86"/>
    <mergeCell ref="I3:J3"/>
    <mergeCell ref="B73:C73"/>
    <mergeCell ref="B74:C74"/>
    <mergeCell ref="B75:C75"/>
    <mergeCell ref="C79:D79"/>
    <mergeCell ref="H63:H65"/>
    <mergeCell ref="G63:G65"/>
    <mergeCell ref="K63:K65"/>
    <mergeCell ref="E79:F79"/>
    <mergeCell ref="I76:K77"/>
  </mergeCells>
  <phoneticPr fontId="0" type="noConversion"/>
  <conditionalFormatting sqref="G84 I84">
    <cfRule type="expression" dxfId="8" priority="2">
      <formula>$G$84&gt;2500</formula>
    </cfRule>
  </conditionalFormatting>
  <dataValidations disablePrompts="1" count="1">
    <dataValidation type="whole" operator="lessThanOrEqual" allowBlank="1" showInputMessage="1" showErrorMessage="1" sqref="G84" xr:uid="{00000000-0002-0000-0000-000000000000}">
      <formula1>2500</formula1>
    </dataValidation>
  </dataValidations>
  <pageMargins left="0.59055118110236227" right="0.59055118110236227" top="0.62992125984251968" bottom="0.59055118110236227" header="0.19685039370078741" footer="0.39370078740157483"/>
  <pageSetup paperSize="9" scale="98" fitToHeight="0" orientation="landscape" horizontalDpi="300" verticalDpi="300" r:id="rId1"/>
  <headerFooter alignWithMargins="0">
    <oddHeader>&amp;C&amp;"Calibri,Fett"&amp;11EAASDC e.V. – Jamboree  – Budgetplanung  („Kalkulationsblatt“) • Calculation Sheet</oddHeader>
    <oddFooter>&amp;LVersion 01/2024&amp;C&amp;"Arial,Fett"&amp;11&amp;K92D050&amp;A&amp;R&amp;P (&amp;N)</oddFooter>
  </headerFooter>
  <rowBreaks count="2" manualBreakCount="2">
    <brk id="33" max="16383" man="1"/>
    <brk id="54" max="16383" man="1"/>
  </rowBreaks>
  <ignoredErrors>
    <ignoredError sqref="F27" unlockedFormula="1"/>
    <ignoredError sqref="G66"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pageSetUpPr fitToPage="1"/>
  </sheetPr>
  <dimension ref="A1:M87"/>
  <sheetViews>
    <sheetView topLeftCell="A29" zoomScaleNormal="100" workbookViewId="0">
      <selection activeCell="F47" sqref="F47"/>
    </sheetView>
  </sheetViews>
  <sheetFormatPr baseColWidth="10" defaultColWidth="11.42578125" defaultRowHeight="12.75" x14ac:dyDescent="0.2"/>
  <cols>
    <col min="1" max="1" width="4.85546875" style="60" customWidth="1"/>
    <col min="2" max="3" width="20.5703125" style="8" customWidth="1"/>
    <col min="4" max="4" width="7.7109375" style="8" customWidth="1"/>
    <col min="5" max="5" width="9.7109375" style="59" customWidth="1"/>
    <col min="6" max="7" width="11.85546875" style="59" customWidth="1"/>
    <col min="8" max="8" width="8.42578125" style="8" customWidth="1"/>
    <col min="9" max="9" width="1.28515625" style="8" customWidth="1"/>
    <col min="10" max="11" width="9.7109375" style="7" customWidth="1"/>
    <col min="12" max="12" width="6.7109375" style="108" customWidth="1"/>
    <col min="13" max="13" width="19.140625" style="8" customWidth="1"/>
    <col min="14" max="16384" width="11.42578125" style="8"/>
  </cols>
  <sheetData>
    <row r="1" spans="1:13" ht="20.45" customHeight="1" x14ac:dyDescent="0.2">
      <c r="B1" s="122" t="s">
        <v>154</v>
      </c>
      <c r="C1" s="122" t="s">
        <v>96</v>
      </c>
      <c r="D1" s="187" t="str">
        <f>'Kalkulation - Calculation'!D1:K1</f>
        <v>Jamboree / Round Up xx.xx.2024, 74242 Squaretown</v>
      </c>
      <c r="E1" s="188"/>
      <c r="F1" s="188"/>
      <c r="G1" s="188"/>
      <c r="H1" s="188"/>
      <c r="I1" s="188"/>
      <c r="J1" s="188"/>
      <c r="K1" s="188"/>
      <c r="L1" s="188"/>
      <c r="M1" s="167"/>
    </row>
    <row r="2" spans="1:13" ht="6.6" customHeight="1" x14ac:dyDescent="0.2">
      <c r="B2" s="14"/>
      <c r="C2" s="14"/>
    </row>
    <row r="3" spans="1:13" ht="16.899999999999999" customHeight="1" x14ac:dyDescent="0.2">
      <c r="B3" s="14"/>
      <c r="C3" s="14"/>
      <c r="D3" s="9" t="s">
        <v>35</v>
      </c>
      <c r="E3" s="10" t="s">
        <v>104</v>
      </c>
      <c r="F3" s="10" t="s">
        <v>106</v>
      </c>
      <c r="G3" s="11" t="s">
        <v>107</v>
      </c>
      <c r="H3" s="9" t="s">
        <v>109</v>
      </c>
      <c r="I3" s="106"/>
      <c r="J3" s="12" t="s">
        <v>97</v>
      </c>
      <c r="K3" s="189" t="s">
        <v>98</v>
      </c>
      <c r="L3" s="190"/>
    </row>
    <row r="4" spans="1:13" ht="16.899999999999999" customHeight="1" x14ac:dyDescent="0.2">
      <c r="B4" s="14"/>
      <c r="C4" s="14"/>
      <c r="D4" s="9" t="s">
        <v>103</v>
      </c>
      <c r="E4" s="10" t="s">
        <v>105</v>
      </c>
      <c r="F4" s="10" t="s">
        <v>112</v>
      </c>
      <c r="G4" s="11" t="s">
        <v>111</v>
      </c>
      <c r="H4" s="9" t="s">
        <v>108</v>
      </c>
      <c r="I4" s="106"/>
      <c r="J4" s="13" t="s">
        <v>126</v>
      </c>
      <c r="K4" s="191" t="s">
        <v>146</v>
      </c>
      <c r="L4" s="190"/>
      <c r="M4" s="9" t="s">
        <v>110</v>
      </c>
    </row>
    <row r="5" spans="1:13" x14ac:dyDescent="0.2">
      <c r="B5" s="14"/>
      <c r="C5" s="14"/>
      <c r="D5" s="15"/>
      <c r="E5" s="16"/>
      <c r="F5" s="17"/>
      <c r="G5" s="18" t="s">
        <v>115</v>
      </c>
      <c r="H5" s="7"/>
      <c r="I5" s="7"/>
      <c r="J5" s="19"/>
      <c r="K5" s="20" t="s">
        <v>99</v>
      </c>
      <c r="L5" s="107" t="s">
        <v>100</v>
      </c>
      <c r="M5" s="21"/>
    </row>
    <row r="6" spans="1:13" x14ac:dyDescent="0.2">
      <c r="B6" s="22" t="s">
        <v>56</v>
      </c>
      <c r="C6" s="22" t="s">
        <v>0</v>
      </c>
      <c r="D6" s="23"/>
      <c r="E6" s="23"/>
      <c r="F6" s="23"/>
      <c r="G6" s="23"/>
      <c r="H6" s="23"/>
      <c r="I6" s="23"/>
      <c r="J6" s="8"/>
      <c r="K6" s="8"/>
      <c r="L6" s="58"/>
    </row>
    <row r="7" spans="1:13" x14ac:dyDescent="0.2">
      <c r="D7" s="23"/>
      <c r="E7" s="23"/>
      <c r="F7" s="23"/>
      <c r="G7" s="23"/>
      <c r="H7" s="23"/>
      <c r="I7" s="23"/>
      <c r="J7" s="8"/>
      <c r="K7" s="8"/>
      <c r="L7" s="58"/>
    </row>
    <row r="8" spans="1:13" x14ac:dyDescent="0.2">
      <c r="A8" s="46">
        <v>1</v>
      </c>
      <c r="B8" s="24" t="s">
        <v>57</v>
      </c>
      <c r="C8" s="24" t="s">
        <v>38</v>
      </c>
      <c r="D8" s="23"/>
      <c r="E8" s="23"/>
      <c r="F8" s="23"/>
      <c r="G8" s="23"/>
      <c r="H8" s="23"/>
      <c r="I8" s="23"/>
      <c r="M8" s="199" t="str">
        <f>IFERROR(IF(Ergebnis_tats&lt;Garantiebetrag,"Break even: "&amp;TEXT(D9+ROUNDUP((Garantiebetrag-Ergebnis_tats)/Eintritt_voll,0),"#")&amp;" (+"&amp;TEXT(ROUNDUP((Garantiebetrag-Ergebnis_tats)/Eintritt_voll,0),"#")&amp;") dancer • Tänzer",""),"Bitte Daten erfassen!")</f>
        <v>Bitte Daten erfassen!</v>
      </c>
    </row>
    <row r="9" spans="1:13" x14ac:dyDescent="0.2">
      <c r="A9" s="81" t="s">
        <v>8</v>
      </c>
      <c r="B9" s="8" t="s">
        <v>58</v>
      </c>
      <c r="C9" s="8" t="s">
        <v>1</v>
      </c>
      <c r="D9" s="1">
        <v>0</v>
      </c>
      <c r="E9" s="115">
        <v>0</v>
      </c>
      <c r="F9" s="25">
        <f>E9*D9</f>
        <v>0</v>
      </c>
      <c r="G9" s="26">
        <f>F9</f>
        <v>0</v>
      </c>
      <c r="H9" s="23"/>
      <c r="I9" s="23"/>
      <c r="J9" s="27">
        <f>'Kalkulation - Calculation'!G9</f>
        <v>0</v>
      </c>
      <c r="K9" s="101">
        <f>G9-J9</f>
        <v>0</v>
      </c>
      <c r="L9" s="109" t="str">
        <f>IFERROR(K9/J9,"")</f>
        <v/>
      </c>
      <c r="M9" s="200"/>
    </row>
    <row r="10" spans="1:13" x14ac:dyDescent="0.2">
      <c r="A10" s="81" t="s">
        <v>10</v>
      </c>
      <c r="B10" s="8" t="s">
        <v>59</v>
      </c>
      <c r="C10" s="8" t="s">
        <v>2</v>
      </c>
      <c r="D10" s="1">
        <v>0</v>
      </c>
      <c r="E10" s="115">
        <f>'Kalkulation - Calculation'!E10</f>
        <v>0</v>
      </c>
      <c r="F10" s="25">
        <f>E10*D10</f>
        <v>0</v>
      </c>
      <c r="G10" s="26">
        <f>F10</f>
        <v>0</v>
      </c>
      <c r="H10" s="23"/>
      <c r="I10" s="23"/>
      <c r="J10" s="27">
        <f>'Kalkulation - Calculation'!G10</f>
        <v>0</v>
      </c>
      <c r="K10" s="101">
        <f t="shared" ref="K10:K14" si="0">G10-J10</f>
        <v>0</v>
      </c>
      <c r="L10" s="109" t="str">
        <f t="shared" ref="L10:L14" si="1">IFERROR(K10/J10,"")</f>
        <v/>
      </c>
      <c r="M10" s="89"/>
    </row>
    <row r="11" spans="1:13" x14ac:dyDescent="0.2">
      <c r="A11" s="81" t="s">
        <v>12</v>
      </c>
      <c r="B11" s="8" t="s">
        <v>60</v>
      </c>
      <c r="C11" s="8" t="s">
        <v>3</v>
      </c>
      <c r="D11" s="1">
        <v>0</v>
      </c>
      <c r="E11" s="115">
        <f>'Kalkulation - Calculation'!E11</f>
        <v>0</v>
      </c>
      <c r="F11" s="25">
        <f>E11*D11</f>
        <v>0</v>
      </c>
      <c r="G11" s="26">
        <f>F11</f>
        <v>0</v>
      </c>
      <c r="H11" s="23"/>
      <c r="I11" s="23"/>
      <c r="J11" s="27">
        <f>'Kalkulation - Calculation'!G11</f>
        <v>0</v>
      </c>
      <c r="K11" s="101">
        <f t="shared" si="0"/>
        <v>0</v>
      </c>
      <c r="L11" s="109" t="str">
        <f t="shared" si="1"/>
        <v/>
      </c>
      <c r="M11" s="89"/>
    </row>
    <row r="12" spans="1:13" x14ac:dyDescent="0.2">
      <c r="A12" s="81" t="s">
        <v>47</v>
      </c>
      <c r="B12" s="8" t="s">
        <v>61</v>
      </c>
      <c r="C12" s="8" t="s">
        <v>51</v>
      </c>
      <c r="D12" s="1">
        <v>0</v>
      </c>
      <c r="E12" s="115">
        <f>'Kalkulation - Calculation'!E12</f>
        <v>0</v>
      </c>
      <c r="F12" s="25">
        <f>E12*D12</f>
        <v>0</v>
      </c>
      <c r="G12" s="26">
        <f>F12</f>
        <v>0</v>
      </c>
      <c r="H12" s="23"/>
      <c r="I12" s="23"/>
      <c r="J12" s="27">
        <f>'Kalkulation - Calculation'!G12</f>
        <v>0</v>
      </c>
      <c r="K12" s="101">
        <f t="shared" si="0"/>
        <v>0</v>
      </c>
      <c r="L12" s="109" t="str">
        <f t="shared" si="1"/>
        <v/>
      </c>
      <c r="M12" s="89"/>
    </row>
    <row r="13" spans="1:13" ht="13.5" thickBot="1" x14ac:dyDescent="0.25">
      <c r="A13" s="81" t="s">
        <v>52</v>
      </c>
      <c r="B13" s="8" t="s">
        <v>62</v>
      </c>
      <c r="C13" s="8" t="s">
        <v>46</v>
      </c>
      <c r="D13" s="1">
        <v>0</v>
      </c>
      <c r="E13" s="28">
        <v>0</v>
      </c>
      <c r="F13" s="66">
        <f>E13*D13</f>
        <v>0</v>
      </c>
      <c r="G13" s="26">
        <f>F13</f>
        <v>0</v>
      </c>
      <c r="H13" s="23"/>
      <c r="I13" s="23"/>
      <c r="J13" s="29"/>
      <c r="K13" s="104"/>
      <c r="L13" s="110"/>
      <c r="M13" s="89"/>
    </row>
    <row r="14" spans="1:13" ht="20.45" customHeight="1" thickBot="1" x14ac:dyDescent="0.25">
      <c r="B14" s="24" t="s">
        <v>63</v>
      </c>
      <c r="C14" s="24" t="s">
        <v>122</v>
      </c>
      <c r="D14" s="31">
        <f>SUM(D9:D13)</f>
        <v>0</v>
      </c>
      <c r="E14" s="31"/>
      <c r="F14" s="32">
        <f>SUM(F9:F13)</f>
        <v>0</v>
      </c>
      <c r="G14" s="33">
        <f>SUM(G9:G13)</f>
        <v>0</v>
      </c>
      <c r="H14" s="23"/>
      <c r="I14" s="23"/>
      <c r="J14" s="27">
        <f>'Kalkulation - Calculation'!G14</f>
        <v>0</v>
      </c>
      <c r="K14" s="105">
        <f t="shared" si="0"/>
        <v>0</v>
      </c>
      <c r="L14" s="111" t="str">
        <f t="shared" si="1"/>
        <v/>
      </c>
    </row>
    <row r="15" spans="1:13" x14ac:dyDescent="0.2">
      <c r="D15" s="23"/>
      <c r="E15" s="23"/>
      <c r="F15" s="23"/>
      <c r="G15" s="23"/>
      <c r="H15" s="23"/>
      <c r="I15" s="23"/>
      <c r="K15" s="102"/>
      <c r="L15" s="112"/>
    </row>
    <row r="16" spans="1:13" x14ac:dyDescent="0.2">
      <c r="A16" s="46">
        <v>1</v>
      </c>
      <c r="B16" s="24" t="s">
        <v>66</v>
      </c>
      <c r="C16" s="24" t="s">
        <v>119</v>
      </c>
      <c r="D16" s="23"/>
      <c r="E16" s="23"/>
      <c r="F16" s="23"/>
      <c r="G16" s="23"/>
      <c r="H16" s="23"/>
      <c r="I16" s="23"/>
      <c r="K16" s="102"/>
      <c r="L16" s="112"/>
    </row>
    <row r="17" spans="1:13" x14ac:dyDescent="0.2">
      <c r="A17" s="81" t="s">
        <v>14</v>
      </c>
      <c r="B17" s="8" t="s">
        <v>64</v>
      </c>
      <c r="C17" s="8" t="s">
        <v>4</v>
      </c>
      <c r="D17" s="6">
        <v>0</v>
      </c>
      <c r="E17" s="87">
        <v>0</v>
      </c>
      <c r="F17" s="25">
        <f>E17*D17</f>
        <v>0</v>
      </c>
      <c r="G17" s="35" t="s">
        <v>125</v>
      </c>
      <c r="H17" s="23"/>
      <c r="I17" s="23"/>
      <c r="K17" s="101"/>
      <c r="L17" s="109"/>
      <c r="M17" s="89"/>
    </row>
    <row r="18" spans="1:13" x14ac:dyDescent="0.2">
      <c r="A18" s="81" t="s">
        <v>16</v>
      </c>
      <c r="B18" s="88" t="s">
        <v>159</v>
      </c>
      <c r="C18" s="30" t="s">
        <v>116</v>
      </c>
      <c r="D18" s="23"/>
      <c r="E18" s="23"/>
      <c r="F18" s="3">
        <v>0</v>
      </c>
      <c r="G18" s="26">
        <f>F18</f>
        <v>0</v>
      </c>
      <c r="H18" s="23"/>
      <c r="I18" s="23"/>
      <c r="J18" s="27">
        <f>'Kalkulation - Calculation'!G18</f>
        <v>0</v>
      </c>
      <c r="K18" s="101">
        <f>G18-J18</f>
        <v>0</v>
      </c>
      <c r="L18" s="109" t="str">
        <f>IFERROR(K18/J18,"")</f>
        <v/>
      </c>
      <c r="M18" s="89"/>
    </row>
    <row r="19" spans="1:13" x14ac:dyDescent="0.2">
      <c r="A19" s="81" t="s">
        <v>18</v>
      </c>
      <c r="B19" s="8" t="s">
        <v>65</v>
      </c>
      <c r="C19" s="8" t="s">
        <v>5</v>
      </c>
      <c r="D19" s="23"/>
      <c r="E19" s="23"/>
      <c r="F19" s="4">
        <v>0</v>
      </c>
      <c r="G19" s="35" t="s">
        <v>125</v>
      </c>
      <c r="H19" s="23"/>
      <c r="I19" s="23"/>
      <c r="K19" s="101"/>
      <c r="L19" s="109"/>
      <c r="M19" s="92"/>
    </row>
    <row r="20" spans="1:13" x14ac:dyDescent="0.2">
      <c r="A20" s="81" t="s">
        <v>20</v>
      </c>
      <c r="B20" s="88" t="s">
        <v>158</v>
      </c>
      <c r="C20" s="88" t="s">
        <v>157</v>
      </c>
      <c r="D20" s="6">
        <v>0</v>
      </c>
      <c r="E20" s="4">
        <v>0</v>
      </c>
      <c r="F20" s="25">
        <f>E20*D20</f>
        <v>0</v>
      </c>
      <c r="G20" s="35" t="s">
        <v>125</v>
      </c>
      <c r="H20" s="23"/>
      <c r="I20" s="23"/>
      <c r="K20" s="101"/>
      <c r="L20" s="109"/>
      <c r="M20" s="89"/>
    </row>
    <row r="21" spans="1:13" x14ac:dyDescent="0.2">
      <c r="A21" s="81" t="s">
        <v>22</v>
      </c>
      <c r="B21" s="8" t="s">
        <v>50</v>
      </c>
      <c r="C21" s="8" t="s">
        <v>50</v>
      </c>
      <c r="D21" s="23"/>
      <c r="E21" s="23"/>
      <c r="F21" s="4">
        <v>0</v>
      </c>
      <c r="G21" s="35" t="s">
        <v>125</v>
      </c>
      <c r="H21" s="23"/>
      <c r="I21" s="23"/>
      <c r="K21" s="101"/>
      <c r="L21" s="109"/>
      <c r="M21" s="92"/>
    </row>
    <row r="22" spans="1:13" x14ac:dyDescent="0.2">
      <c r="A22" s="81" t="s">
        <v>24</v>
      </c>
      <c r="B22" s="30" t="s">
        <v>120</v>
      </c>
      <c r="C22" s="30" t="s">
        <v>117</v>
      </c>
      <c r="D22" s="23"/>
      <c r="E22" s="23"/>
      <c r="F22" s="23"/>
      <c r="G22" s="36"/>
      <c r="H22" s="23"/>
      <c r="I22" s="23"/>
      <c r="K22" s="101"/>
      <c r="L22" s="109"/>
      <c r="M22" s="97"/>
    </row>
    <row r="23" spans="1:13" x14ac:dyDescent="0.2">
      <c r="A23" s="82" t="s">
        <v>137</v>
      </c>
      <c r="B23" s="117"/>
      <c r="C23" s="118"/>
      <c r="D23" s="1">
        <v>0</v>
      </c>
      <c r="E23" s="3">
        <v>0</v>
      </c>
      <c r="F23" s="34">
        <f>IFERROR(IF(D23&gt;0,D23,1),1)*E23</f>
        <v>0</v>
      </c>
      <c r="G23" s="35" t="s">
        <v>125</v>
      </c>
      <c r="H23" s="23"/>
      <c r="I23" s="23"/>
      <c r="K23" s="101"/>
      <c r="L23" s="109"/>
      <c r="M23" s="92"/>
    </row>
    <row r="24" spans="1:13" x14ac:dyDescent="0.2">
      <c r="A24" s="82" t="s">
        <v>138</v>
      </c>
      <c r="B24" s="117"/>
      <c r="C24" s="118"/>
      <c r="D24" s="1">
        <v>0</v>
      </c>
      <c r="E24" s="3">
        <v>0</v>
      </c>
      <c r="F24" s="34">
        <f t="shared" ref="F24:F25" si="2">IFERROR(IF(D24&gt;0,D24,1),1)*E24</f>
        <v>0</v>
      </c>
      <c r="G24" s="35" t="s">
        <v>125</v>
      </c>
      <c r="H24" s="23"/>
      <c r="I24" s="23"/>
      <c r="K24" s="101"/>
      <c r="L24" s="109"/>
      <c r="M24" s="92"/>
    </row>
    <row r="25" spans="1:13" x14ac:dyDescent="0.2">
      <c r="A25" s="82" t="s">
        <v>139</v>
      </c>
      <c r="B25" s="117"/>
      <c r="C25" s="118"/>
      <c r="D25" s="1">
        <v>0</v>
      </c>
      <c r="E25" s="3">
        <v>0</v>
      </c>
      <c r="F25" s="34">
        <f t="shared" si="2"/>
        <v>0</v>
      </c>
      <c r="G25" s="35" t="s">
        <v>125</v>
      </c>
      <c r="H25" s="23"/>
      <c r="I25" s="23"/>
      <c r="K25" s="101"/>
      <c r="L25" s="109"/>
      <c r="M25" s="92"/>
    </row>
    <row r="26" spans="1:13" x14ac:dyDescent="0.2">
      <c r="A26" s="82" t="s">
        <v>140</v>
      </c>
      <c r="B26" s="119" t="s">
        <v>173</v>
      </c>
      <c r="C26" s="120" t="s">
        <v>174</v>
      </c>
      <c r="D26" s="1">
        <v>0</v>
      </c>
      <c r="E26" s="3">
        <v>0</v>
      </c>
      <c r="F26" s="115">
        <f>E26*D26</f>
        <v>0</v>
      </c>
      <c r="G26" s="25">
        <f>F26</f>
        <v>0</v>
      </c>
      <c r="H26" s="23"/>
      <c r="I26" s="23"/>
      <c r="J26" s="27">
        <f>'Kalkulation - Calculation'!G26</f>
        <v>0</v>
      </c>
      <c r="K26" s="101">
        <f>G26-J26</f>
        <v>0</v>
      </c>
      <c r="L26" s="109" t="str">
        <f>IFERROR(K26/J26,"")</f>
        <v/>
      </c>
      <c r="M26" s="96"/>
    </row>
    <row r="27" spans="1:13" ht="29.45" customHeight="1" thickBot="1" x14ac:dyDescent="0.25">
      <c r="A27" s="81" t="s">
        <v>171</v>
      </c>
      <c r="B27" s="119" t="s">
        <v>172</v>
      </c>
      <c r="C27" s="120" t="s">
        <v>172</v>
      </c>
      <c r="D27" s="1">
        <v>0</v>
      </c>
      <c r="E27" s="3">
        <v>0</v>
      </c>
      <c r="F27" s="66">
        <f>E27*D27</f>
        <v>0</v>
      </c>
      <c r="G27" s="37">
        <f>F27</f>
        <v>0</v>
      </c>
      <c r="H27" s="23"/>
      <c r="I27" s="23"/>
      <c r="J27" s="29">
        <f>'Kalkulation - Calculation'!G27</f>
        <v>0</v>
      </c>
      <c r="K27" s="101">
        <f>G27-J27</f>
        <v>0</v>
      </c>
      <c r="L27" s="109" t="str">
        <f>IFERROR(K27/J27,"")</f>
        <v/>
      </c>
      <c r="M27" s="96"/>
    </row>
    <row r="28" spans="1:13" ht="19.149999999999999" customHeight="1" thickBot="1" x14ac:dyDescent="0.25">
      <c r="B28" s="24" t="s">
        <v>121</v>
      </c>
      <c r="C28" s="24" t="s">
        <v>123</v>
      </c>
      <c r="D28" s="23"/>
      <c r="E28" s="23"/>
      <c r="F28" s="32">
        <f>SUM(F17:F27)</f>
        <v>0</v>
      </c>
      <c r="G28" s="33">
        <f>SUM(G17:G27)</f>
        <v>0</v>
      </c>
      <c r="H28" s="23"/>
      <c r="I28" s="23"/>
      <c r="J28" s="27">
        <f>'Kalkulation - Calculation'!G28</f>
        <v>0</v>
      </c>
      <c r="K28" s="103">
        <f>G28-J28</f>
        <v>0</v>
      </c>
      <c r="L28" s="113" t="str">
        <f>IFERROR(K28/J28,"")</f>
        <v/>
      </c>
    </row>
    <row r="29" spans="1:13" ht="13.5" thickBot="1" x14ac:dyDescent="0.25">
      <c r="D29" s="23"/>
      <c r="E29" s="23"/>
      <c r="F29" s="23"/>
      <c r="G29" s="23"/>
      <c r="H29" s="23"/>
      <c r="I29" s="23"/>
      <c r="K29" s="101"/>
      <c r="L29" s="109"/>
    </row>
    <row r="30" spans="1:13" s="24" customFormat="1" ht="23.45" customHeight="1" thickBot="1" x14ac:dyDescent="0.25">
      <c r="A30" s="46"/>
      <c r="B30" s="38" t="s">
        <v>67</v>
      </c>
      <c r="C30" s="38" t="s">
        <v>39</v>
      </c>
      <c r="D30" s="31"/>
      <c r="E30" s="31"/>
      <c r="F30" s="39">
        <f>F14+F28</f>
        <v>0</v>
      </c>
      <c r="G30" s="33">
        <f>G14+G28</f>
        <v>0</v>
      </c>
      <c r="H30" s="31"/>
      <c r="I30" s="31"/>
      <c r="J30" s="27">
        <f>'Kalkulation - Calculation'!G30</f>
        <v>0</v>
      </c>
      <c r="K30" s="103">
        <f>G30-J30</f>
        <v>0</v>
      </c>
      <c r="L30" s="113" t="str">
        <f>IFERROR(K30/J30,"")</f>
        <v/>
      </c>
    </row>
    <row r="31" spans="1:13" s="24" customFormat="1" ht="15" customHeight="1" thickTop="1" x14ac:dyDescent="0.2">
      <c r="A31" s="46"/>
      <c r="B31" s="38"/>
      <c r="C31" s="38"/>
      <c r="D31" s="31"/>
      <c r="E31" s="31"/>
      <c r="F31" s="32"/>
      <c r="G31" s="32"/>
      <c r="H31" s="31"/>
      <c r="I31" s="31"/>
      <c r="J31" s="22"/>
      <c r="K31" s="22"/>
      <c r="L31" s="114"/>
    </row>
    <row r="32" spans="1:13" s="24" customFormat="1" ht="15" customHeight="1" x14ac:dyDescent="0.2">
      <c r="A32" s="46"/>
      <c r="B32" s="40" t="s">
        <v>129</v>
      </c>
      <c r="C32" s="41"/>
      <c r="D32" s="42"/>
      <c r="E32" s="31"/>
      <c r="F32" s="32"/>
      <c r="G32" s="32"/>
      <c r="H32" s="31"/>
      <c r="I32" s="31"/>
      <c r="J32" s="22"/>
      <c r="K32" s="22"/>
      <c r="L32" s="114"/>
    </row>
    <row r="33" spans="1:13" ht="15" customHeight="1" x14ac:dyDescent="0.2">
      <c r="A33" s="43"/>
      <c r="D33" s="23"/>
      <c r="E33" s="23"/>
      <c r="F33" s="23"/>
      <c r="G33" s="23"/>
      <c r="H33" s="23"/>
      <c r="I33" s="23"/>
    </row>
    <row r="34" spans="1:13" x14ac:dyDescent="0.2">
      <c r="B34" s="22" t="s">
        <v>68</v>
      </c>
      <c r="C34" s="22" t="s">
        <v>7</v>
      </c>
      <c r="D34" s="23"/>
      <c r="E34" s="23"/>
      <c r="F34" s="23"/>
      <c r="G34" s="23"/>
      <c r="H34" s="23"/>
      <c r="I34" s="23"/>
    </row>
    <row r="35" spans="1:13" x14ac:dyDescent="0.2">
      <c r="D35" s="23"/>
      <c r="E35" s="23"/>
      <c r="F35" s="23"/>
      <c r="G35" s="23"/>
      <c r="H35" s="23"/>
      <c r="I35" s="23"/>
    </row>
    <row r="36" spans="1:13" x14ac:dyDescent="0.2">
      <c r="A36" s="46">
        <v>1</v>
      </c>
      <c r="B36" s="24" t="s">
        <v>69</v>
      </c>
      <c r="C36" s="24" t="s">
        <v>44</v>
      </c>
      <c r="D36" s="23"/>
      <c r="E36" s="23"/>
      <c r="F36" s="23"/>
      <c r="G36" s="23"/>
      <c r="H36" s="44"/>
      <c r="I36" s="44"/>
    </row>
    <row r="37" spans="1:13" x14ac:dyDescent="0.2">
      <c r="A37" s="81" t="s">
        <v>8</v>
      </c>
      <c r="B37" s="45" t="s">
        <v>70</v>
      </c>
      <c r="C37" s="45" t="s">
        <v>9</v>
      </c>
      <c r="D37" s="23"/>
      <c r="E37" s="23"/>
      <c r="F37" s="3">
        <f>SUMIF('Mitlaufende Kalkulation'!F:F,'Abrechnung - Balance Sheet'!C37,'Mitlaufende Kalkulation'!E:E)</f>
        <v>600</v>
      </c>
      <c r="G37" s="26">
        <f>F37</f>
        <v>600</v>
      </c>
      <c r="H37" s="44"/>
      <c r="I37" s="44"/>
      <c r="J37" s="27">
        <f>'Kalkulation - Calculation'!G37</f>
        <v>0</v>
      </c>
      <c r="K37" s="101">
        <f>G37-J37</f>
        <v>600</v>
      </c>
      <c r="L37" s="109" t="str">
        <f>IFERROR(K37/J37,"")</f>
        <v/>
      </c>
      <c r="M37" s="89"/>
    </row>
    <row r="38" spans="1:13" x14ac:dyDescent="0.2">
      <c r="A38" s="81" t="s">
        <v>10</v>
      </c>
      <c r="B38" s="45" t="s">
        <v>71</v>
      </c>
      <c r="C38" s="45" t="s">
        <v>11</v>
      </c>
      <c r="D38" s="23"/>
      <c r="E38" s="23"/>
      <c r="F38" s="3">
        <f>SUMIF('Mitlaufende Kalkulation'!F:F,'Abrechnung - Balance Sheet'!C38,'Mitlaufende Kalkulation'!E:E)</f>
        <v>0</v>
      </c>
      <c r="G38" s="26">
        <f>F38</f>
        <v>0</v>
      </c>
      <c r="H38" s="44"/>
      <c r="I38" s="44"/>
      <c r="J38" s="27">
        <f>'Kalkulation - Calculation'!G38</f>
        <v>0</v>
      </c>
      <c r="K38" s="101">
        <f>G38-J38</f>
        <v>0</v>
      </c>
      <c r="L38" s="109" t="str">
        <f>IFERROR(K38/J38,"")</f>
        <v/>
      </c>
      <c r="M38" s="89"/>
    </row>
    <row r="39" spans="1:13" x14ac:dyDescent="0.2">
      <c r="A39" s="81" t="s">
        <v>12</v>
      </c>
      <c r="B39" s="45" t="s">
        <v>72</v>
      </c>
      <c r="C39" s="45" t="s">
        <v>13</v>
      </c>
      <c r="D39" s="23"/>
      <c r="E39" s="23"/>
      <c r="F39" s="4">
        <f>SUMIF('Mitlaufende Kalkulation'!F:F,'Abrechnung - Balance Sheet'!C39,'Mitlaufende Kalkulation'!E:E)</f>
        <v>0</v>
      </c>
      <c r="G39" s="35" t="s">
        <v>125</v>
      </c>
      <c r="H39" s="44"/>
      <c r="I39" s="44"/>
      <c r="J39" s="24"/>
      <c r="K39" s="101"/>
      <c r="L39" s="109"/>
      <c r="M39" s="92"/>
    </row>
    <row r="40" spans="1:13" x14ac:dyDescent="0.2">
      <c r="A40" s="81" t="s">
        <v>47</v>
      </c>
      <c r="B40" s="45" t="s">
        <v>73</v>
      </c>
      <c r="C40" s="45" t="s">
        <v>53</v>
      </c>
      <c r="D40" s="23"/>
      <c r="E40" s="23"/>
      <c r="F40" s="3">
        <f>SUMIF('Mitlaufende Kalkulation'!F:F,'Abrechnung - Balance Sheet'!C40,'Mitlaufende Kalkulation'!E:E)</f>
        <v>0</v>
      </c>
      <c r="G40" s="26">
        <f>F40</f>
        <v>0</v>
      </c>
      <c r="H40" s="44"/>
      <c r="I40" s="44"/>
      <c r="J40" s="27">
        <f>'Kalkulation - Calculation'!G40</f>
        <v>0</v>
      </c>
      <c r="K40" s="101">
        <f>G40-J40</f>
        <v>0</v>
      </c>
      <c r="L40" s="109" t="str">
        <f>IFERROR(K40/J40,"")</f>
        <v/>
      </c>
      <c r="M40" s="89"/>
    </row>
    <row r="41" spans="1:13" x14ac:dyDescent="0.2">
      <c r="A41" s="81"/>
      <c r="B41" s="45"/>
      <c r="C41" s="45"/>
      <c r="D41" s="23"/>
      <c r="E41" s="23"/>
      <c r="F41" s="23"/>
      <c r="G41" s="23"/>
      <c r="H41" s="44"/>
      <c r="I41" s="44"/>
      <c r="K41" s="101"/>
      <c r="L41" s="109"/>
    </row>
    <row r="42" spans="1:13" x14ac:dyDescent="0.2">
      <c r="A42" s="46">
        <v>2</v>
      </c>
      <c r="B42" s="46" t="s">
        <v>74</v>
      </c>
      <c r="C42" s="46" t="s">
        <v>45</v>
      </c>
      <c r="D42" s="23"/>
      <c r="E42" s="23"/>
      <c r="F42" s="23"/>
      <c r="G42" s="23"/>
      <c r="H42" s="44"/>
      <c r="I42" s="44"/>
      <c r="K42" s="101"/>
      <c r="L42" s="109"/>
    </row>
    <row r="43" spans="1:13" x14ac:dyDescent="0.2">
      <c r="A43" s="81" t="s">
        <v>14</v>
      </c>
      <c r="B43" s="45" t="s">
        <v>95</v>
      </c>
      <c r="C43" s="45" t="s">
        <v>15</v>
      </c>
      <c r="D43" s="23"/>
      <c r="E43" s="23"/>
      <c r="F43" s="3">
        <f>SUMIF('Mitlaufende Kalkulation'!F:F,'Abrechnung - Balance Sheet'!C43,'Mitlaufende Kalkulation'!E:E)</f>
        <v>0</v>
      </c>
      <c r="G43" s="26">
        <f t="shared" ref="G43:G48" si="3">F43</f>
        <v>0</v>
      </c>
      <c r="H43" s="44"/>
      <c r="I43" s="44"/>
      <c r="J43" s="27">
        <f>'Kalkulation - Calculation'!G43</f>
        <v>0</v>
      </c>
      <c r="K43" s="101">
        <f t="shared" ref="K43:K48" si="4">G43-J43</f>
        <v>0</v>
      </c>
      <c r="L43" s="109" t="str">
        <f t="shared" ref="L43:L48" si="5">IFERROR(K43/J43,"")</f>
        <v/>
      </c>
      <c r="M43" s="89"/>
    </row>
    <row r="44" spans="1:13" x14ac:dyDescent="0.2">
      <c r="A44" s="81" t="s">
        <v>16</v>
      </c>
      <c r="B44" s="45" t="s">
        <v>75</v>
      </c>
      <c r="C44" s="45" t="s">
        <v>17</v>
      </c>
      <c r="D44" s="23"/>
      <c r="E44" s="23"/>
      <c r="F44" s="3">
        <f>SUMIF('Mitlaufende Kalkulation'!F:F,'Abrechnung - Balance Sheet'!C44,'Mitlaufende Kalkulation'!E:E)</f>
        <v>0</v>
      </c>
      <c r="G44" s="26">
        <f t="shared" si="3"/>
        <v>0</v>
      </c>
      <c r="H44" s="44"/>
      <c r="I44" s="44"/>
      <c r="J44" s="27">
        <f>'Kalkulation - Calculation'!G44</f>
        <v>0</v>
      </c>
      <c r="K44" s="101">
        <f t="shared" si="4"/>
        <v>0</v>
      </c>
      <c r="L44" s="109" t="str">
        <f t="shared" si="5"/>
        <v/>
      </c>
      <c r="M44" s="89"/>
    </row>
    <row r="45" spans="1:13" x14ac:dyDescent="0.2">
      <c r="A45" s="81" t="s">
        <v>18</v>
      </c>
      <c r="B45" s="45" t="s">
        <v>76</v>
      </c>
      <c r="C45" s="45" t="s">
        <v>19</v>
      </c>
      <c r="D45" s="23"/>
      <c r="E45" s="23"/>
      <c r="F45" s="3">
        <f>SUMIF('Mitlaufende Kalkulation'!F:F,'Abrechnung - Balance Sheet'!C45,'Mitlaufende Kalkulation'!E:E)</f>
        <v>0</v>
      </c>
      <c r="G45" s="26">
        <f t="shared" si="3"/>
        <v>0</v>
      </c>
      <c r="H45" s="44"/>
      <c r="I45" s="44"/>
      <c r="J45" s="27">
        <f>'Kalkulation - Calculation'!G45</f>
        <v>0</v>
      </c>
      <c r="K45" s="101">
        <f t="shared" si="4"/>
        <v>0</v>
      </c>
      <c r="L45" s="109" t="str">
        <f t="shared" si="5"/>
        <v/>
      </c>
      <c r="M45" s="89"/>
    </row>
    <row r="46" spans="1:13" x14ac:dyDescent="0.2">
      <c r="A46" s="81" t="s">
        <v>20</v>
      </c>
      <c r="B46" s="45" t="s">
        <v>77</v>
      </c>
      <c r="C46" s="45" t="s">
        <v>21</v>
      </c>
      <c r="D46" s="23"/>
      <c r="E46" s="23"/>
      <c r="F46" s="3">
        <f>SUMIF('Mitlaufende Kalkulation'!F:F,'Abrechnung - Balance Sheet'!C46,'Mitlaufende Kalkulation'!E:E)</f>
        <v>0</v>
      </c>
      <c r="G46" s="26">
        <f t="shared" si="3"/>
        <v>0</v>
      </c>
      <c r="H46" s="44"/>
      <c r="I46" s="44"/>
      <c r="J46" s="27">
        <f>'Kalkulation - Calculation'!G46</f>
        <v>0</v>
      </c>
      <c r="K46" s="101">
        <f t="shared" si="4"/>
        <v>0</v>
      </c>
      <c r="L46" s="109" t="str">
        <f t="shared" si="5"/>
        <v/>
      </c>
      <c r="M46" s="89"/>
    </row>
    <row r="47" spans="1:13" x14ac:dyDescent="0.2">
      <c r="A47" s="81" t="s">
        <v>22</v>
      </c>
      <c r="B47" s="45" t="s">
        <v>78</v>
      </c>
      <c r="C47" s="45" t="s">
        <v>23</v>
      </c>
      <c r="D47" s="23"/>
      <c r="E47" s="23"/>
      <c r="F47" s="3">
        <f>SUMIF('Mitlaufende Kalkulation'!F:F,'Abrechnung - Balance Sheet'!C47,'Mitlaufende Kalkulation'!E:E)</f>
        <v>50</v>
      </c>
      <c r="G47" s="26">
        <f t="shared" si="3"/>
        <v>50</v>
      </c>
      <c r="H47" s="44"/>
      <c r="I47" s="44"/>
      <c r="J47" s="27">
        <f>'Kalkulation - Calculation'!G47</f>
        <v>0</v>
      </c>
      <c r="K47" s="101">
        <f t="shared" si="4"/>
        <v>50</v>
      </c>
      <c r="L47" s="109" t="str">
        <f t="shared" si="5"/>
        <v/>
      </c>
      <c r="M47" s="89"/>
    </row>
    <row r="48" spans="1:13" x14ac:dyDescent="0.2">
      <c r="A48" s="81" t="s">
        <v>27</v>
      </c>
      <c r="B48" s="45" t="s">
        <v>80</v>
      </c>
      <c r="C48" s="45" t="s">
        <v>6</v>
      </c>
      <c r="D48" s="23"/>
      <c r="E48" s="23"/>
      <c r="F48" s="3">
        <f>SUMIF('Mitlaufende Kalkulation'!F:F,'Abrechnung - Balance Sheet'!C48,'Mitlaufende Kalkulation'!E:E)</f>
        <v>0</v>
      </c>
      <c r="G48" s="47">
        <f t="shared" si="3"/>
        <v>0</v>
      </c>
      <c r="H48" s="44"/>
      <c r="I48" s="44"/>
      <c r="J48" s="27">
        <f>'Kalkulation - Calculation'!G48</f>
        <v>0</v>
      </c>
      <c r="K48" s="101">
        <f t="shared" si="4"/>
        <v>0</v>
      </c>
      <c r="L48" s="109" t="str">
        <f t="shared" si="5"/>
        <v/>
      </c>
      <c r="M48" s="89"/>
    </row>
    <row r="49" spans="1:13" ht="13.5" thickBot="1" x14ac:dyDescent="0.25">
      <c r="A49" s="81"/>
      <c r="B49" s="45"/>
      <c r="C49" s="45"/>
      <c r="D49" s="23"/>
      <c r="E49" s="23"/>
      <c r="F49" s="23"/>
      <c r="G49" s="23"/>
      <c r="H49" s="44"/>
      <c r="I49" s="44"/>
      <c r="K49" s="102"/>
      <c r="L49" s="112"/>
    </row>
    <row r="50" spans="1:13" ht="21.6" customHeight="1" thickBot="1" x14ac:dyDescent="0.25">
      <c r="A50" s="81"/>
      <c r="B50" s="48" t="s">
        <v>127</v>
      </c>
      <c r="C50" s="48" t="s">
        <v>128</v>
      </c>
      <c r="D50" s="31"/>
      <c r="E50" s="31"/>
      <c r="F50" s="49">
        <f>SUM(F36:F48)</f>
        <v>650</v>
      </c>
      <c r="G50" s="33">
        <f>SUM(G36:G48)</f>
        <v>650</v>
      </c>
      <c r="H50" s="44"/>
      <c r="I50" s="44"/>
      <c r="J50" s="27">
        <f>'Kalkulation - Calculation'!G50</f>
        <v>0</v>
      </c>
      <c r="K50" s="103">
        <f>G50-J50</f>
        <v>650</v>
      </c>
      <c r="L50" s="113" t="str">
        <f>IFERROR(K50/J50,"")</f>
        <v/>
      </c>
    </row>
    <row r="51" spans="1:13" ht="17.45" customHeight="1" thickTop="1" x14ac:dyDescent="0.2">
      <c r="A51" s="81"/>
      <c r="B51" s="48"/>
      <c r="C51" s="48"/>
      <c r="D51" s="31"/>
      <c r="E51" s="31"/>
      <c r="F51" s="32"/>
      <c r="G51" s="32"/>
      <c r="H51" s="44"/>
      <c r="I51" s="44"/>
    </row>
    <row r="52" spans="1:13" s="50" customFormat="1" ht="15.6" customHeight="1" x14ac:dyDescent="0.2">
      <c r="A52" s="134"/>
      <c r="B52" s="135"/>
      <c r="C52" s="135"/>
      <c r="D52" s="135"/>
      <c r="E52" s="135"/>
      <c r="F52" s="135"/>
      <c r="G52" s="135"/>
      <c r="H52" s="135"/>
      <c r="I52" s="135"/>
      <c r="J52" s="135"/>
      <c r="K52" s="135"/>
      <c r="L52" s="135"/>
      <c r="M52" s="135"/>
    </row>
    <row r="53" spans="1:13" s="50" customFormat="1" ht="15.6" customHeight="1" x14ac:dyDescent="0.2">
      <c r="A53" s="134"/>
      <c r="B53" s="135"/>
      <c r="C53" s="135"/>
      <c r="D53" s="135"/>
      <c r="E53" s="135"/>
      <c r="F53" s="135"/>
      <c r="G53" s="135"/>
      <c r="H53" s="135"/>
      <c r="I53" s="135"/>
      <c r="J53" s="135"/>
      <c r="K53" s="135"/>
      <c r="L53" s="135"/>
      <c r="M53" s="135"/>
    </row>
    <row r="54" spans="1:13" x14ac:dyDescent="0.2">
      <c r="A54" s="81"/>
      <c r="D54" s="31"/>
      <c r="E54" s="31"/>
      <c r="F54" s="31"/>
      <c r="G54" s="31"/>
      <c r="H54" s="23"/>
      <c r="I54" s="23"/>
    </row>
    <row r="55" spans="1:13" x14ac:dyDescent="0.2">
      <c r="A55" s="81"/>
      <c r="B55" s="46" t="s">
        <v>81</v>
      </c>
      <c r="C55" s="46" t="s">
        <v>40</v>
      </c>
      <c r="D55" s="31"/>
      <c r="E55" s="31"/>
      <c r="F55" s="31"/>
      <c r="G55" s="31"/>
      <c r="H55" s="44"/>
      <c r="I55" s="44"/>
    </row>
    <row r="56" spans="1:13" x14ac:dyDescent="0.2">
      <c r="A56" s="45">
        <v>3</v>
      </c>
      <c r="B56" s="45" t="s">
        <v>83</v>
      </c>
      <c r="C56" s="45" t="s">
        <v>28</v>
      </c>
      <c r="D56" s="1">
        <v>0</v>
      </c>
      <c r="E56" s="3">
        <v>0</v>
      </c>
      <c r="F56" s="25">
        <f>E56*D56</f>
        <v>0</v>
      </c>
      <c r="G56" s="26">
        <f t="shared" ref="G56:G62" si="6">F56</f>
        <v>0</v>
      </c>
      <c r="H56" s="44"/>
      <c r="I56" s="44"/>
      <c r="J56" s="27">
        <f>'Kalkulation - Calculation'!G56</f>
        <v>0</v>
      </c>
      <c r="K56" s="101">
        <f t="shared" ref="K56:K62" si="7">G56-J56</f>
        <v>0</v>
      </c>
      <c r="L56" s="109" t="str">
        <f t="shared" ref="L56:L62" si="8">IFERROR(K56/J56,"")</f>
        <v/>
      </c>
      <c r="M56" s="89"/>
    </row>
    <row r="57" spans="1:13" x14ac:dyDescent="0.2">
      <c r="A57" s="45">
        <v>4</v>
      </c>
      <c r="B57" s="45" t="s">
        <v>82</v>
      </c>
      <c r="C57" s="45" t="s">
        <v>29</v>
      </c>
      <c r="D57" s="23"/>
      <c r="E57" s="23"/>
      <c r="F57" s="3">
        <f>SUMIF('Mitlaufende Kalkulation'!F:F,'Abrechnung - Balance Sheet'!C57,'Mitlaufende Kalkulation'!E:E)</f>
        <v>0</v>
      </c>
      <c r="G57" s="26">
        <f t="shared" si="6"/>
        <v>0</v>
      </c>
      <c r="H57" s="44"/>
      <c r="I57" s="44"/>
      <c r="J57" s="27">
        <f>'Kalkulation - Calculation'!G57</f>
        <v>0</v>
      </c>
      <c r="K57" s="101">
        <f t="shared" si="7"/>
        <v>0</v>
      </c>
      <c r="L57" s="109" t="str">
        <f t="shared" si="8"/>
        <v/>
      </c>
      <c r="M57" s="89"/>
    </row>
    <row r="58" spans="1:13" x14ac:dyDescent="0.2">
      <c r="A58" s="45">
        <v>5</v>
      </c>
      <c r="B58" s="8" t="s">
        <v>84</v>
      </c>
      <c r="C58" s="8" t="s">
        <v>37</v>
      </c>
      <c r="D58" s="1">
        <v>0</v>
      </c>
      <c r="E58" s="23"/>
      <c r="F58" s="3">
        <f>SUMIF('Mitlaufende Kalkulation'!F:F,'Abrechnung - Balance Sheet'!C58,'Mitlaufende Kalkulation'!E:E)</f>
        <v>0</v>
      </c>
      <c r="G58" s="26">
        <f t="shared" si="6"/>
        <v>0</v>
      </c>
      <c r="H58" s="44"/>
      <c r="I58" s="44"/>
      <c r="J58" s="27">
        <f>'Kalkulation - Calculation'!G58</f>
        <v>0</v>
      </c>
      <c r="K58" s="101">
        <f t="shared" si="7"/>
        <v>0</v>
      </c>
      <c r="L58" s="109" t="str">
        <f t="shared" si="8"/>
        <v/>
      </c>
      <c r="M58" s="89"/>
    </row>
    <row r="59" spans="1:13" x14ac:dyDescent="0.2">
      <c r="A59" s="45">
        <v>6</v>
      </c>
      <c r="B59" s="8" t="s">
        <v>85</v>
      </c>
      <c r="C59" s="8" t="s">
        <v>25</v>
      </c>
      <c r="D59" s="23"/>
      <c r="E59" s="23"/>
      <c r="F59" s="3">
        <f>SUMIF('Mitlaufende Kalkulation'!F:F,'Abrechnung - Balance Sheet'!C59,'Mitlaufende Kalkulation'!E:E)</f>
        <v>0</v>
      </c>
      <c r="G59" s="26">
        <f t="shared" si="6"/>
        <v>0</v>
      </c>
      <c r="H59" s="44"/>
      <c r="I59" s="44"/>
      <c r="J59" s="27">
        <f>'Kalkulation - Calculation'!G59</f>
        <v>0</v>
      </c>
      <c r="K59" s="101">
        <f t="shared" si="7"/>
        <v>0</v>
      </c>
      <c r="L59" s="109" t="str">
        <f t="shared" si="8"/>
        <v/>
      </c>
      <c r="M59" s="89"/>
    </row>
    <row r="60" spans="1:13" x14ac:dyDescent="0.2">
      <c r="A60" s="45">
        <v>7</v>
      </c>
      <c r="B60" s="8" t="s">
        <v>86</v>
      </c>
      <c r="C60" s="8" t="s">
        <v>26</v>
      </c>
      <c r="D60" s="23"/>
      <c r="E60" s="23"/>
      <c r="F60" s="3">
        <f>SUMIF('Mitlaufende Kalkulation'!F:F,'Abrechnung - Balance Sheet'!C60,'Mitlaufende Kalkulation'!E:E)</f>
        <v>0</v>
      </c>
      <c r="G60" s="26">
        <f t="shared" si="6"/>
        <v>0</v>
      </c>
      <c r="H60" s="44"/>
      <c r="I60" s="44"/>
      <c r="J60" s="27">
        <f>'Kalkulation - Calculation'!G60</f>
        <v>0</v>
      </c>
      <c r="K60" s="101">
        <f t="shared" si="7"/>
        <v>0</v>
      </c>
      <c r="L60" s="109" t="str">
        <f t="shared" si="8"/>
        <v/>
      </c>
      <c r="M60" s="89"/>
    </row>
    <row r="61" spans="1:13" x14ac:dyDescent="0.2">
      <c r="A61" s="45">
        <v>8</v>
      </c>
      <c r="B61" s="45" t="s">
        <v>87</v>
      </c>
      <c r="C61" s="45" t="s">
        <v>31</v>
      </c>
      <c r="D61" s="23"/>
      <c r="E61" s="23"/>
      <c r="F61" s="3">
        <f>SUMIF('Mitlaufende Kalkulation'!F:F,'Abrechnung - Balance Sheet'!C61,'Mitlaufende Kalkulation'!E:E)</f>
        <v>0</v>
      </c>
      <c r="G61" s="26">
        <f t="shared" si="6"/>
        <v>0</v>
      </c>
      <c r="H61" s="44"/>
      <c r="I61" s="44"/>
      <c r="J61" s="27">
        <f>'Kalkulation - Calculation'!G61</f>
        <v>0</v>
      </c>
      <c r="K61" s="101">
        <f t="shared" si="7"/>
        <v>0</v>
      </c>
      <c r="L61" s="109" t="str">
        <f t="shared" si="8"/>
        <v/>
      </c>
      <c r="M61" s="89"/>
    </row>
    <row r="62" spans="1:13" x14ac:dyDescent="0.2">
      <c r="A62" s="45">
        <v>9</v>
      </c>
      <c r="B62" s="45" t="s">
        <v>88</v>
      </c>
      <c r="C62" s="45" t="s">
        <v>32</v>
      </c>
      <c r="D62" s="23"/>
      <c r="E62" s="23"/>
      <c r="F62" s="3">
        <f>SUMIF('Mitlaufende Kalkulation'!F:F,'Abrechnung - Balance Sheet'!C62,'Mitlaufende Kalkulation'!E:E)</f>
        <v>0</v>
      </c>
      <c r="G62" s="26">
        <f t="shared" si="6"/>
        <v>0</v>
      </c>
      <c r="H62" s="44"/>
      <c r="I62" s="44"/>
      <c r="J62" s="27">
        <f>'Kalkulation - Calculation'!G62</f>
        <v>0</v>
      </c>
      <c r="K62" s="101">
        <f t="shared" si="7"/>
        <v>0</v>
      </c>
      <c r="L62" s="109" t="str">
        <f t="shared" si="8"/>
        <v/>
      </c>
      <c r="M62" s="89"/>
    </row>
    <row r="63" spans="1:13" x14ac:dyDescent="0.2">
      <c r="A63" s="81" t="s">
        <v>48</v>
      </c>
      <c r="B63" s="45" t="s">
        <v>177</v>
      </c>
      <c r="C63" s="45" t="s">
        <v>178</v>
      </c>
      <c r="D63" s="23"/>
      <c r="E63" s="23"/>
      <c r="F63" s="3">
        <f>SUMIF('Mitlaufende Kalkulation'!F:F,'Abrechnung - Balance Sheet'!C63,'Mitlaufende Kalkulation'!E:E)</f>
        <v>0</v>
      </c>
      <c r="G63" s="192">
        <f>IF(SUM(F63:F65)&lt;H63,SUM(F63:F65),H63)</f>
        <v>0</v>
      </c>
      <c r="H63" s="176">
        <f>'Kalkulation - Calculation'!H63:H65</f>
        <v>500</v>
      </c>
      <c r="I63" s="44"/>
      <c r="J63" s="194">
        <f>'Kalkulation - Calculation'!G63</f>
        <v>0</v>
      </c>
      <c r="K63" s="196">
        <f t="shared" ref="K63" si="9">G63-J63</f>
        <v>0</v>
      </c>
      <c r="L63" s="197" t="str">
        <f t="shared" ref="L63" si="10">IFERROR(K63/J63,"")</f>
        <v/>
      </c>
      <c r="M63" s="143" t="s">
        <v>189</v>
      </c>
    </row>
    <row r="64" spans="1:13" x14ac:dyDescent="0.2">
      <c r="A64" s="81" t="s">
        <v>49</v>
      </c>
      <c r="B64" s="45" t="s">
        <v>89</v>
      </c>
      <c r="C64" s="45" t="s">
        <v>42</v>
      </c>
      <c r="D64" s="23"/>
      <c r="E64" s="23"/>
      <c r="F64" s="3">
        <f>SUMIF('Mitlaufende Kalkulation'!F:F,'Abrechnung - Balance Sheet'!C64,'Mitlaufende Kalkulation'!E:E)</f>
        <v>0</v>
      </c>
      <c r="G64" s="193"/>
      <c r="H64" s="177"/>
      <c r="I64" s="44"/>
      <c r="J64" s="195"/>
      <c r="K64" s="195"/>
      <c r="L64" s="198"/>
      <c r="M64" s="144" t="s">
        <v>190</v>
      </c>
    </row>
    <row r="65" spans="1:13" x14ac:dyDescent="0.2">
      <c r="A65" s="81" t="s">
        <v>182</v>
      </c>
      <c r="B65" s="45" t="s">
        <v>183</v>
      </c>
      <c r="C65" s="45" t="s">
        <v>184</v>
      </c>
      <c r="D65" s="23"/>
      <c r="E65" s="23"/>
      <c r="F65" s="3">
        <f>SUMIF('Mitlaufende Kalkulation'!F:F,'Abrechnung - Balance Sheet'!C65,'Mitlaufende Kalkulation'!E:E)</f>
        <v>0</v>
      </c>
      <c r="G65" s="193"/>
      <c r="H65" s="177"/>
      <c r="I65" s="44"/>
      <c r="J65" s="195"/>
      <c r="K65" s="195"/>
      <c r="L65" s="198"/>
      <c r="M65" s="143" t="s">
        <v>194</v>
      </c>
    </row>
    <row r="66" spans="1:13" x14ac:dyDescent="0.2">
      <c r="A66" s="45">
        <v>11</v>
      </c>
      <c r="B66" s="45" t="s">
        <v>33</v>
      </c>
      <c r="C66" s="45" t="s">
        <v>33</v>
      </c>
      <c r="D66" s="23"/>
      <c r="E66" s="23"/>
      <c r="F66" s="3">
        <f>SUMIF('Mitlaufende Kalkulation'!F:F,'Abrechnung - Balance Sheet'!C66,'Mitlaufende Kalkulation'!E:E)</f>
        <v>0</v>
      </c>
      <c r="G66" s="26">
        <f>IF(F66&gt;=H66,H66,F66)</f>
        <v>0</v>
      </c>
      <c r="H66" s="52">
        <v>250</v>
      </c>
      <c r="I66" s="51"/>
      <c r="J66" s="27">
        <f>'Kalkulation - Calculation'!G66</f>
        <v>0</v>
      </c>
      <c r="K66" s="101">
        <f t="shared" ref="K66:K69" si="11">G66-J66</f>
        <v>0</v>
      </c>
      <c r="L66" s="109" t="str">
        <f t="shared" ref="L66:L69" si="12">IFERROR(K66/J66,"")</f>
        <v/>
      </c>
      <c r="M66" s="89"/>
    </row>
    <row r="67" spans="1:13" x14ac:dyDescent="0.2">
      <c r="A67" s="45">
        <v>12</v>
      </c>
      <c r="B67" s="45" t="s">
        <v>90</v>
      </c>
      <c r="C67" s="45" t="s">
        <v>34</v>
      </c>
      <c r="D67" s="23"/>
      <c r="E67" s="23"/>
      <c r="F67" s="3">
        <f>SUMIF('Mitlaufende Kalkulation'!F:F,'Abrechnung - Balance Sheet'!C67,'Mitlaufende Kalkulation'!E:E)</f>
        <v>0</v>
      </c>
      <c r="G67" s="26">
        <f>F67</f>
        <v>0</v>
      </c>
      <c r="H67" s="44"/>
      <c r="I67" s="51"/>
      <c r="J67" s="27">
        <f>'Kalkulation - Calculation'!G67</f>
        <v>0</v>
      </c>
      <c r="K67" s="101">
        <f t="shared" si="11"/>
        <v>0</v>
      </c>
      <c r="L67" s="109" t="str">
        <f t="shared" si="12"/>
        <v/>
      </c>
      <c r="M67" s="89"/>
    </row>
    <row r="68" spans="1:13" x14ac:dyDescent="0.2">
      <c r="A68" s="45">
        <v>13</v>
      </c>
      <c r="B68" s="45" t="s">
        <v>91</v>
      </c>
      <c r="C68" s="45" t="s">
        <v>43</v>
      </c>
      <c r="D68" s="23"/>
      <c r="E68" s="23"/>
      <c r="F68" s="3">
        <f>SUMIF('Mitlaufende Kalkulation'!F:F,'Abrechnung - Balance Sheet'!C68,'Mitlaufende Kalkulation'!E:E)</f>
        <v>1000</v>
      </c>
      <c r="G68" s="26">
        <f>F68</f>
        <v>1000</v>
      </c>
      <c r="H68" s="44"/>
      <c r="I68" s="51"/>
      <c r="J68" s="27">
        <f>'Kalkulation - Calculation'!G68</f>
        <v>0</v>
      </c>
      <c r="K68" s="101">
        <f t="shared" si="11"/>
        <v>1000</v>
      </c>
      <c r="L68" s="109" t="str">
        <f t="shared" si="12"/>
        <v/>
      </c>
      <c r="M68" s="89"/>
    </row>
    <row r="69" spans="1:13" x14ac:dyDescent="0.2">
      <c r="A69" s="45">
        <v>14</v>
      </c>
      <c r="B69" s="45" t="s">
        <v>92</v>
      </c>
      <c r="C69" s="45" t="s">
        <v>30</v>
      </c>
      <c r="D69" s="23"/>
      <c r="E69" s="23"/>
      <c r="F69" s="3">
        <f>SUMIF('Mitlaufende Kalkulation'!F:F,'Abrechnung - Balance Sheet'!C69,'Mitlaufende Kalkulation'!E:E)</f>
        <v>0</v>
      </c>
      <c r="G69" s="26">
        <f>IF(F69&gt;=H69,H69,F69)</f>
        <v>0</v>
      </c>
      <c r="H69" s="52">
        <v>250</v>
      </c>
      <c r="I69" s="51"/>
      <c r="J69" s="27">
        <f>'Kalkulation - Calculation'!G69</f>
        <v>0</v>
      </c>
      <c r="K69" s="101">
        <f t="shared" si="11"/>
        <v>0</v>
      </c>
      <c r="L69" s="109" t="str">
        <f t="shared" si="12"/>
        <v/>
      </c>
      <c r="M69" s="89"/>
    </row>
    <row r="70" spans="1:13" x14ac:dyDescent="0.2">
      <c r="A70" s="45">
        <v>15</v>
      </c>
      <c r="B70" s="45" t="s">
        <v>50</v>
      </c>
      <c r="C70" s="45" t="s">
        <v>50</v>
      </c>
      <c r="D70" s="23"/>
      <c r="E70" s="23"/>
      <c r="F70" s="5">
        <f>SUMIF('Mitlaufende Kalkulation'!F:F,'Abrechnung - Balance Sheet'!C70,'Mitlaufende Kalkulation'!E:E)</f>
        <v>0</v>
      </c>
      <c r="G70" s="35" t="s">
        <v>125</v>
      </c>
      <c r="H70" s="44"/>
      <c r="I70" s="44"/>
      <c r="J70" s="24"/>
      <c r="K70" s="101"/>
      <c r="L70" s="109"/>
      <c r="M70" s="92"/>
    </row>
    <row r="71" spans="1:13" x14ac:dyDescent="0.2">
      <c r="A71" s="45">
        <v>16</v>
      </c>
      <c r="B71" s="45" t="s">
        <v>79</v>
      </c>
      <c r="C71" s="45" t="s">
        <v>6</v>
      </c>
      <c r="D71" s="23"/>
      <c r="E71" s="23"/>
      <c r="F71" s="23"/>
      <c r="G71" s="23"/>
      <c r="H71" s="44"/>
      <c r="I71" s="44"/>
      <c r="J71" s="24"/>
      <c r="K71" s="101"/>
      <c r="L71" s="109"/>
      <c r="M71" s="77"/>
    </row>
    <row r="72" spans="1:13" x14ac:dyDescent="0.2">
      <c r="A72" s="82" t="s">
        <v>133</v>
      </c>
      <c r="B72" s="45" t="s">
        <v>170</v>
      </c>
      <c r="C72" s="45" t="s">
        <v>169</v>
      </c>
      <c r="D72" s="23"/>
      <c r="E72" s="23"/>
      <c r="F72" s="3">
        <f>SUMIF('Mitlaufende Kalkulation'!F:F,'Abrechnung - Balance Sheet'!C72,'Mitlaufende Kalkulation'!E:E)</f>
        <v>0</v>
      </c>
      <c r="G72" s="26">
        <f>F72</f>
        <v>0</v>
      </c>
      <c r="H72" s="44"/>
      <c r="I72" s="44"/>
      <c r="J72" s="27">
        <f>'Kalkulation - Calculation'!G72</f>
        <v>0</v>
      </c>
      <c r="K72" s="101">
        <f t="shared" ref="K72:K73" si="13">G72-J72</f>
        <v>0</v>
      </c>
      <c r="L72" s="109" t="str">
        <f t="shared" ref="L72:L73" si="14">IFERROR(K72/J72,"")</f>
        <v/>
      </c>
      <c r="M72" s="89"/>
    </row>
    <row r="73" spans="1:13" x14ac:dyDescent="0.2">
      <c r="A73" s="82" t="s">
        <v>134</v>
      </c>
      <c r="B73" s="171" t="s">
        <v>168</v>
      </c>
      <c r="C73" s="172"/>
      <c r="D73" s="23"/>
      <c r="E73" s="23"/>
      <c r="F73" s="3">
        <v>0</v>
      </c>
      <c r="G73" s="26">
        <f>F73</f>
        <v>0</v>
      </c>
      <c r="H73" s="44"/>
      <c r="I73" s="44"/>
      <c r="J73" s="27">
        <f>'Kalkulation - Calculation'!G73</f>
        <v>0</v>
      </c>
      <c r="K73" s="101">
        <f t="shared" si="13"/>
        <v>0</v>
      </c>
      <c r="L73" s="109" t="str">
        <f t="shared" si="14"/>
        <v/>
      </c>
      <c r="M73" s="89"/>
    </row>
    <row r="74" spans="1:13" x14ac:dyDescent="0.2">
      <c r="A74" s="82" t="s">
        <v>135</v>
      </c>
      <c r="B74" s="173" t="s">
        <v>167</v>
      </c>
      <c r="C74" s="172"/>
      <c r="D74" s="23"/>
      <c r="E74" s="23"/>
      <c r="F74" s="4">
        <v>0</v>
      </c>
      <c r="G74" s="35" t="s">
        <v>125</v>
      </c>
      <c r="H74" s="44"/>
      <c r="I74" s="44"/>
      <c r="J74" s="24"/>
      <c r="K74" s="101"/>
      <c r="L74" s="109"/>
      <c r="M74" s="92"/>
    </row>
    <row r="75" spans="1:13" x14ac:dyDescent="0.2">
      <c r="A75" s="82" t="s">
        <v>136</v>
      </c>
      <c r="B75" s="173" t="s">
        <v>163</v>
      </c>
      <c r="C75" s="172"/>
      <c r="D75" s="23"/>
      <c r="E75" s="23"/>
      <c r="F75" s="4">
        <v>0</v>
      </c>
      <c r="G75" s="35" t="s">
        <v>125</v>
      </c>
      <c r="H75" s="44"/>
      <c r="I75" s="44"/>
      <c r="J75" s="24"/>
      <c r="K75" s="101"/>
      <c r="L75" s="109"/>
      <c r="M75" s="92"/>
    </row>
    <row r="76" spans="1:13" s="24" customFormat="1" ht="16.149999999999999" customHeight="1" thickBot="1" x14ac:dyDescent="0.25">
      <c r="A76" s="46"/>
      <c r="B76" s="46" t="s">
        <v>93</v>
      </c>
      <c r="C76" s="46" t="s">
        <v>40</v>
      </c>
      <c r="D76" s="31"/>
      <c r="E76" s="31"/>
      <c r="F76" s="32">
        <f>SUM(F56:F75)</f>
        <v>1000</v>
      </c>
      <c r="G76" s="53">
        <f>SUM(G56:G75)</f>
        <v>1000</v>
      </c>
      <c r="H76" s="54"/>
      <c r="I76" s="54"/>
      <c r="J76" s="27">
        <f>'Kalkulation - Calculation'!G76</f>
        <v>0</v>
      </c>
      <c r="K76" s="103">
        <f>G76-J76</f>
        <v>1000</v>
      </c>
      <c r="L76" s="113" t="str">
        <f>IFERROR(K76/J76,"")</f>
        <v/>
      </c>
    </row>
    <row r="77" spans="1:13" s="24" customFormat="1" ht="21.6" customHeight="1" thickBot="1" x14ac:dyDescent="0.25">
      <c r="A77" s="46"/>
      <c r="B77" s="24" t="s">
        <v>94</v>
      </c>
      <c r="C77" s="24" t="s">
        <v>41</v>
      </c>
      <c r="D77" s="31"/>
      <c r="E77" s="31"/>
      <c r="F77" s="39">
        <f>F76+F50</f>
        <v>1650</v>
      </c>
      <c r="G77" s="33">
        <f>G76+G50</f>
        <v>1650</v>
      </c>
      <c r="H77" s="54"/>
      <c r="I77" s="54"/>
      <c r="J77" s="27">
        <f>'Kalkulation - Calculation'!G77</f>
        <v>0</v>
      </c>
      <c r="K77" s="103">
        <f>G77-J77</f>
        <v>1650</v>
      </c>
      <c r="L77" s="113" t="str">
        <f>IFERROR(K77/J77,"")</f>
        <v/>
      </c>
    </row>
    <row r="78" spans="1:13" ht="14.25" thickTop="1" thickBot="1" x14ac:dyDescent="0.25">
      <c r="A78" s="46"/>
      <c r="B78" s="24" t="s">
        <v>160</v>
      </c>
      <c r="C78" s="24" t="s">
        <v>161</v>
      </c>
      <c r="D78" s="31"/>
      <c r="E78" s="31"/>
      <c r="F78" s="55">
        <f>F30-F77</f>
        <v>-1650</v>
      </c>
      <c r="G78" s="56">
        <f>G30-G77</f>
        <v>-1650</v>
      </c>
      <c r="H78" s="54"/>
      <c r="I78" s="54"/>
      <c r="J78" s="27">
        <f>'Kalkulation - Calculation'!G78</f>
        <v>0</v>
      </c>
      <c r="K78" s="103">
        <f>G78-J78</f>
        <v>-1650</v>
      </c>
      <c r="L78" s="113" t="str">
        <f>IFERROR(K78/J78,"")</f>
        <v/>
      </c>
      <c r="M78" s="24"/>
    </row>
    <row r="79" spans="1:13" ht="13.9" customHeight="1" thickTop="1" x14ac:dyDescent="0.2">
      <c r="C79" s="174" t="s">
        <v>165</v>
      </c>
      <c r="D79" s="175"/>
      <c r="E79" s="183" t="s">
        <v>166</v>
      </c>
      <c r="F79" s="184"/>
      <c r="G79" s="23"/>
      <c r="H79" s="57" t="s">
        <v>141</v>
      </c>
      <c r="I79" s="57"/>
    </row>
    <row r="80" spans="1:13" ht="13.5" x14ac:dyDescent="0.2">
      <c r="A80" s="142"/>
      <c r="B80" s="137" t="s">
        <v>193</v>
      </c>
      <c r="C80" s="137" t="s">
        <v>192</v>
      </c>
      <c r="D80" s="58">
        <v>0.25</v>
      </c>
      <c r="E80" s="58">
        <v>0.5</v>
      </c>
      <c r="F80" s="23"/>
      <c r="G80" s="147">
        <f>IF(Ergebnis_kalk&lt;=0,ROUND(Ergebnis_kalk*E80,2),ROUND(Ergebnis_kalk*D80,2))</f>
        <v>0</v>
      </c>
      <c r="H80" s="57" t="s">
        <v>149</v>
      </c>
      <c r="I80" s="57"/>
    </row>
    <row r="81" spans="1:12" ht="13.5" x14ac:dyDescent="0.2">
      <c r="A81" s="142"/>
      <c r="B81" s="138" t="s">
        <v>187</v>
      </c>
      <c r="C81" s="137" t="s">
        <v>188</v>
      </c>
      <c r="D81" s="58">
        <f>D80</f>
        <v>0.25</v>
      </c>
      <c r="E81" s="58">
        <f>1-E80</f>
        <v>0.5</v>
      </c>
      <c r="F81" s="23"/>
      <c r="G81" s="147">
        <f>IF(Ergebnis_kalk&lt;=0,ROUND(Ergebnis_kalk*E81,2),ROUND(Ergebnis_kalk*D81,2))</f>
        <v>0</v>
      </c>
      <c r="H81" s="100" t="s">
        <v>162</v>
      </c>
      <c r="I81" s="100"/>
    </row>
    <row r="82" spans="1:12" ht="13.5" thickBot="1" x14ac:dyDescent="0.25">
      <c r="A82" s="142"/>
      <c r="B82" s="139">
        <f>F30-G30-F77+G77</f>
        <v>0</v>
      </c>
      <c r="C82" s="139">
        <f>B82+G82</f>
        <v>0</v>
      </c>
      <c r="D82" s="58">
        <f>1-D80-D81</f>
        <v>0.5</v>
      </c>
      <c r="E82" s="58">
        <v>0</v>
      </c>
      <c r="F82" s="146"/>
      <c r="G82" s="147">
        <f>IF(Ergebnis_kalk&lt;=0,ROUND(Ergebnis_kalk*E82,2),ROUND(Ergebnis_kalk*D82,2))</f>
        <v>0</v>
      </c>
      <c r="H82" s="57" t="s">
        <v>150</v>
      </c>
      <c r="I82" s="57"/>
    </row>
    <row r="83" spans="1:12" ht="7.15" customHeight="1" x14ac:dyDescent="0.2">
      <c r="B83" s="116"/>
      <c r="C83" s="57"/>
      <c r="D83" s="58"/>
      <c r="E83" s="58"/>
      <c r="G83" s="124"/>
      <c r="H83" s="100"/>
      <c r="I83" s="57"/>
    </row>
    <row r="84" spans="1:12" x14ac:dyDescent="0.2">
      <c r="B84" s="116"/>
      <c r="C84" s="127"/>
      <c r="D84" s="128"/>
      <c r="E84" s="129"/>
      <c r="F84" s="130" t="s">
        <v>181</v>
      </c>
      <c r="G84" s="126">
        <f>'Kalkulation - Calculation'!G84</f>
        <v>0</v>
      </c>
      <c r="H84" s="131" t="s">
        <v>180</v>
      </c>
      <c r="I84" s="127"/>
      <c r="J84" s="132"/>
      <c r="K84" s="132"/>
      <c r="L84" s="133"/>
    </row>
    <row r="85" spans="1:12" ht="8.4499999999999993" customHeight="1" x14ac:dyDescent="0.2">
      <c r="C85" s="30"/>
      <c r="F85" s="8"/>
      <c r="G85" s="25"/>
    </row>
    <row r="86" spans="1:12" ht="33" customHeight="1" x14ac:dyDescent="0.2">
      <c r="B86" s="98"/>
      <c r="C86" s="201"/>
      <c r="D86" s="202"/>
      <c r="E86" s="203"/>
      <c r="G86" s="99"/>
      <c r="H86" s="201"/>
      <c r="I86" s="202"/>
      <c r="J86" s="202"/>
      <c r="K86" s="202"/>
      <c r="L86" s="203"/>
    </row>
    <row r="87" spans="1:12" s="79" customFormat="1" ht="36" x14ac:dyDescent="0.2">
      <c r="A87" s="83"/>
      <c r="B87" s="80" t="s">
        <v>152</v>
      </c>
      <c r="C87" s="204" t="s">
        <v>151</v>
      </c>
      <c r="D87" s="204"/>
      <c r="E87" s="204"/>
      <c r="F87" s="80"/>
      <c r="G87" s="80" t="s">
        <v>152</v>
      </c>
      <c r="H87" s="204" t="s">
        <v>153</v>
      </c>
      <c r="I87" s="204"/>
      <c r="J87" s="205"/>
      <c r="K87" s="205"/>
      <c r="L87" s="184"/>
    </row>
  </sheetData>
  <sheetProtection selectLockedCells="1"/>
  <mergeCells count="18">
    <mergeCell ref="B75:C75"/>
    <mergeCell ref="C86:E86"/>
    <mergeCell ref="C87:E87"/>
    <mergeCell ref="H86:L86"/>
    <mergeCell ref="H87:L87"/>
    <mergeCell ref="C79:D79"/>
    <mergeCell ref="E79:F79"/>
    <mergeCell ref="B73:C73"/>
    <mergeCell ref="B74:C74"/>
    <mergeCell ref="D1:M1"/>
    <mergeCell ref="K3:L3"/>
    <mergeCell ref="K4:L4"/>
    <mergeCell ref="G63:G65"/>
    <mergeCell ref="H63:H65"/>
    <mergeCell ref="J63:J65"/>
    <mergeCell ref="K63:K65"/>
    <mergeCell ref="L63:L65"/>
    <mergeCell ref="M8:M9"/>
  </mergeCells>
  <conditionalFormatting sqref="K9:L14">
    <cfRule type="cellIs" dxfId="7" priority="19" operator="lessThan">
      <formula>0</formula>
    </cfRule>
  </conditionalFormatting>
  <conditionalFormatting sqref="K17:L30">
    <cfRule type="cellIs" dxfId="6" priority="2" operator="lessThan">
      <formula>0</formula>
    </cfRule>
  </conditionalFormatting>
  <conditionalFormatting sqref="K37:L48">
    <cfRule type="cellIs" dxfId="5" priority="5" operator="greaterThan">
      <formula>0</formula>
    </cfRule>
  </conditionalFormatting>
  <conditionalFormatting sqref="K50:L50">
    <cfRule type="cellIs" dxfId="4" priority="4" operator="greaterThan">
      <formula>0</formula>
    </cfRule>
  </conditionalFormatting>
  <conditionalFormatting sqref="K56:L63 K66:L77">
    <cfRule type="cellIs" dxfId="3" priority="7" operator="greaterThan">
      <formula>0</formula>
    </cfRule>
  </conditionalFormatting>
  <conditionalFormatting sqref="K78:L78">
    <cfRule type="cellIs" dxfId="2" priority="6" operator="lessThan">
      <formula>0</formula>
    </cfRule>
  </conditionalFormatting>
  <conditionalFormatting sqref="L26:L28">
    <cfRule type="cellIs" dxfId="1" priority="3" stopIfTrue="1" operator="lessThan">
      <formula>0</formula>
    </cfRule>
  </conditionalFormatting>
  <conditionalFormatting sqref="L30">
    <cfRule type="cellIs" dxfId="0" priority="38" stopIfTrue="1" operator="lessThan">
      <formula>0</formula>
    </cfRule>
  </conditionalFormatting>
  <pageMargins left="0.39370078740157483" right="0.39370078740157483" top="0.62992125984251968" bottom="0.59055118110236227" header="0.19685039370078741" footer="0.39370078740157483"/>
  <pageSetup paperSize="9" scale="99" fitToHeight="0" orientation="landscape" horizontalDpi="300" verticalDpi="300" r:id="rId1"/>
  <headerFooter alignWithMargins="0">
    <oddHeader>&amp;C&amp;"Calibri,Fett"&amp;11EAASDC e.V. – Jamboree  – Abrechnung • Balance Sheet</oddHeader>
    <oddFooter>&amp;L&amp;"Calibri,Fett"&amp;11Version 01/2024 &amp;C&amp;"Arial,Fett"&amp;11&amp;KC00000&amp;A&amp;R&amp;P (&amp;N)</oddFooter>
  </headerFooter>
  <rowBreaks count="2" manualBreakCount="2">
    <brk id="33" max="16383" man="1"/>
    <brk id="54" max="16383" man="1"/>
  </rowBreaks>
  <ignoredErrors>
    <ignoredError sqref="G66"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D5515-6440-45DE-AEE2-947B32447EFE}">
  <sheetPr>
    <tabColor rgb="FFFFFF00"/>
  </sheetPr>
  <dimension ref="A1:J32"/>
  <sheetViews>
    <sheetView workbookViewId="0">
      <selection activeCell="E7" sqref="E7"/>
    </sheetView>
  </sheetViews>
  <sheetFormatPr baseColWidth="10" defaultRowHeight="12.75" x14ac:dyDescent="0.2"/>
  <cols>
    <col min="6" max="6" width="18.5703125" customWidth="1"/>
    <col min="8" max="8" width="19.5703125" bestFit="1" customWidth="1"/>
  </cols>
  <sheetData>
    <row r="1" spans="1:10" x14ac:dyDescent="0.2">
      <c r="A1" s="156" t="s">
        <v>208</v>
      </c>
      <c r="B1" s="156" t="s">
        <v>209</v>
      </c>
      <c r="C1" s="156" t="s">
        <v>212</v>
      </c>
      <c r="D1" s="156" t="s">
        <v>210</v>
      </c>
      <c r="E1" s="156" t="s">
        <v>106</v>
      </c>
      <c r="F1" s="156" t="s">
        <v>211</v>
      </c>
      <c r="H1" s="156" t="s">
        <v>207</v>
      </c>
      <c r="J1" s="156" t="s">
        <v>214</v>
      </c>
    </row>
    <row r="2" spans="1:10" x14ac:dyDescent="0.2">
      <c r="H2" s="156" t="s">
        <v>213</v>
      </c>
    </row>
    <row r="3" spans="1:10" x14ac:dyDescent="0.2">
      <c r="H3" s="24" t="s">
        <v>44</v>
      </c>
      <c r="J3" s="156" t="s">
        <v>215</v>
      </c>
    </row>
    <row r="4" spans="1:10" x14ac:dyDescent="0.2">
      <c r="E4">
        <v>100</v>
      </c>
      <c r="F4" t="s">
        <v>9</v>
      </c>
      <c r="H4" s="45" t="s">
        <v>9</v>
      </c>
      <c r="J4" s="156" t="s">
        <v>216</v>
      </c>
    </row>
    <row r="5" spans="1:10" x14ac:dyDescent="0.2">
      <c r="H5" s="45" t="s">
        <v>11</v>
      </c>
      <c r="J5" s="156" t="s">
        <v>217</v>
      </c>
    </row>
    <row r="6" spans="1:10" x14ac:dyDescent="0.2">
      <c r="H6" s="45" t="s">
        <v>13</v>
      </c>
    </row>
    <row r="7" spans="1:10" x14ac:dyDescent="0.2">
      <c r="E7">
        <v>50</v>
      </c>
      <c r="F7" t="s">
        <v>23</v>
      </c>
      <c r="H7" s="45" t="s">
        <v>53</v>
      </c>
    </row>
    <row r="8" spans="1:10" x14ac:dyDescent="0.2">
      <c r="H8" s="46" t="s">
        <v>45</v>
      </c>
    </row>
    <row r="9" spans="1:10" x14ac:dyDescent="0.2">
      <c r="H9" s="45" t="s">
        <v>15</v>
      </c>
    </row>
    <row r="10" spans="1:10" x14ac:dyDescent="0.2">
      <c r="E10">
        <v>200</v>
      </c>
      <c r="F10" t="s">
        <v>9</v>
      </c>
      <c r="H10" s="45" t="s">
        <v>17</v>
      </c>
    </row>
    <row r="11" spans="1:10" x14ac:dyDescent="0.2">
      <c r="H11" s="45" t="s">
        <v>19</v>
      </c>
    </row>
    <row r="12" spans="1:10" x14ac:dyDescent="0.2">
      <c r="H12" s="45" t="s">
        <v>21</v>
      </c>
    </row>
    <row r="13" spans="1:10" x14ac:dyDescent="0.2">
      <c r="H13" s="45" t="s">
        <v>23</v>
      </c>
    </row>
    <row r="14" spans="1:10" x14ac:dyDescent="0.2">
      <c r="E14">
        <v>300</v>
      </c>
      <c r="F14" t="s">
        <v>9</v>
      </c>
      <c r="H14" s="45" t="s">
        <v>6</v>
      </c>
    </row>
    <row r="15" spans="1:10" x14ac:dyDescent="0.2">
      <c r="H15" s="46" t="s">
        <v>40</v>
      </c>
    </row>
    <row r="16" spans="1:10" x14ac:dyDescent="0.2">
      <c r="H16" s="45" t="s">
        <v>28</v>
      </c>
    </row>
    <row r="17" spans="5:8" x14ac:dyDescent="0.2">
      <c r="H17" s="45" t="s">
        <v>29</v>
      </c>
    </row>
    <row r="18" spans="5:8" x14ac:dyDescent="0.2">
      <c r="H18" s="8" t="s">
        <v>37</v>
      </c>
    </row>
    <row r="19" spans="5:8" x14ac:dyDescent="0.2">
      <c r="H19" s="8" t="s">
        <v>25</v>
      </c>
    </row>
    <row r="20" spans="5:8" x14ac:dyDescent="0.2">
      <c r="H20" s="8" t="s">
        <v>26</v>
      </c>
    </row>
    <row r="21" spans="5:8" x14ac:dyDescent="0.2">
      <c r="H21" s="45" t="s">
        <v>31</v>
      </c>
    </row>
    <row r="22" spans="5:8" x14ac:dyDescent="0.2">
      <c r="H22" s="45" t="s">
        <v>32</v>
      </c>
    </row>
    <row r="23" spans="5:8" x14ac:dyDescent="0.2">
      <c r="H23" s="45" t="s">
        <v>178</v>
      </c>
    </row>
    <row r="24" spans="5:8" x14ac:dyDescent="0.2">
      <c r="E24">
        <v>1000</v>
      </c>
      <c r="F24" t="s">
        <v>43</v>
      </c>
      <c r="H24" s="45" t="s">
        <v>42</v>
      </c>
    </row>
    <row r="25" spans="5:8" x14ac:dyDescent="0.2">
      <c r="H25" s="45" t="s">
        <v>184</v>
      </c>
    </row>
    <row r="26" spans="5:8" x14ac:dyDescent="0.2">
      <c r="H26" s="45" t="s">
        <v>33</v>
      </c>
    </row>
    <row r="27" spans="5:8" x14ac:dyDescent="0.2">
      <c r="H27" s="45" t="s">
        <v>34</v>
      </c>
    </row>
    <row r="28" spans="5:8" x14ac:dyDescent="0.2">
      <c r="H28" s="45" t="s">
        <v>43</v>
      </c>
    </row>
    <row r="29" spans="5:8" x14ac:dyDescent="0.2">
      <c r="H29" s="45" t="s">
        <v>30</v>
      </c>
    </row>
    <row r="30" spans="5:8" x14ac:dyDescent="0.2">
      <c r="H30" s="45" t="s">
        <v>50</v>
      </c>
    </row>
    <row r="31" spans="5:8" x14ac:dyDescent="0.2">
      <c r="H31" s="45" t="s">
        <v>6</v>
      </c>
    </row>
    <row r="32" spans="5:8" x14ac:dyDescent="0.2">
      <c r="H32" s="45" t="s">
        <v>218</v>
      </c>
    </row>
  </sheetData>
  <dataValidations count="2">
    <dataValidation type="list" allowBlank="1" showInputMessage="1" showErrorMessage="1" sqref="F2:F400" xr:uid="{224384A2-0A59-4715-8C8C-CBDA6217EFDC}">
      <formula1>$H$3:$H$32</formula1>
    </dataValidation>
    <dataValidation type="list" allowBlank="1" showInputMessage="1" showErrorMessage="1" sqref="C2:C400" xr:uid="{CBBE3EF9-76EB-4532-9370-E0AD8AF93966}">
      <formula1>$J$3:$J$5</formula1>
    </dataValidation>
  </dataValidation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2AB94-C9DC-435B-B753-0C1E4755514A}">
  <sheetPr>
    <tabColor rgb="FFFFFF00"/>
  </sheetPr>
  <dimension ref="A1:A30"/>
  <sheetViews>
    <sheetView workbookViewId="0">
      <selection activeCell="E8" sqref="E8"/>
    </sheetView>
  </sheetViews>
  <sheetFormatPr baseColWidth="10" defaultRowHeight="12.75" x14ac:dyDescent="0.2"/>
  <cols>
    <col min="1" max="1" width="92.5703125" style="50" customWidth="1"/>
    <col min="2" max="2" width="43.140625" customWidth="1"/>
  </cols>
  <sheetData>
    <row r="1" spans="1:1" ht="33.75" x14ac:dyDescent="0.2">
      <c r="A1" s="157" t="s">
        <v>219</v>
      </c>
    </row>
    <row r="2" spans="1:1" ht="156" customHeight="1" x14ac:dyDescent="0.2">
      <c r="A2" s="162" t="s">
        <v>231</v>
      </c>
    </row>
    <row r="3" spans="1:1" ht="94.7" customHeight="1" x14ac:dyDescent="0.2">
      <c r="A3" s="162" t="s">
        <v>227</v>
      </c>
    </row>
    <row r="4" spans="1:1" ht="25.35" customHeight="1" x14ac:dyDescent="0.2">
      <c r="A4" s="160" t="s">
        <v>209</v>
      </c>
    </row>
    <row r="5" spans="1:1" ht="25.35" customHeight="1" x14ac:dyDescent="0.2">
      <c r="A5" s="160" t="s">
        <v>220</v>
      </c>
    </row>
    <row r="6" spans="1:1" ht="25.35" customHeight="1" x14ac:dyDescent="0.2">
      <c r="A6" s="160" t="s">
        <v>226</v>
      </c>
    </row>
    <row r="7" spans="1:1" ht="67.7" customHeight="1" x14ac:dyDescent="0.2">
      <c r="A7" s="161" t="s">
        <v>222</v>
      </c>
    </row>
    <row r="8" spans="1:1" ht="75" customHeight="1" x14ac:dyDescent="0.2">
      <c r="A8" s="161" t="s">
        <v>223</v>
      </c>
    </row>
    <row r="9" spans="1:1" ht="25.35" customHeight="1" x14ac:dyDescent="0.2">
      <c r="A9" s="160" t="s">
        <v>221</v>
      </c>
    </row>
    <row r="10" spans="1:1" ht="67.7" customHeight="1" x14ac:dyDescent="0.2">
      <c r="A10" s="161" t="s">
        <v>222</v>
      </c>
    </row>
    <row r="11" spans="1:1" ht="75" customHeight="1" x14ac:dyDescent="0.2">
      <c r="A11" s="161" t="s">
        <v>223</v>
      </c>
    </row>
    <row r="12" spans="1:1" ht="103.35" customHeight="1" x14ac:dyDescent="0.2">
      <c r="A12" s="160" t="s">
        <v>224</v>
      </c>
    </row>
    <row r="13" spans="1:1" ht="99" customHeight="1" x14ac:dyDescent="0.2">
      <c r="A13" s="160" t="s">
        <v>225</v>
      </c>
    </row>
    <row r="14" spans="1:1" ht="25.35" customHeight="1" x14ac:dyDescent="0.2">
      <c r="A14" s="159"/>
    </row>
    <row r="15" spans="1:1" ht="25.35" customHeight="1" x14ac:dyDescent="0.2">
      <c r="A15" s="159"/>
    </row>
    <row r="16" spans="1:1" ht="25.35" customHeight="1" x14ac:dyDescent="0.2">
      <c r="A16" s="159"/>
    </row>
    <row r="17" spans="1:1" ht="25.35" customHeight="1" x14ac:dyDescent="0.2">
      <c r="A17" s="159"/>
    </row>
    <row r="18" spans="1:1" ht="25.35" customHeight="1" x14ac:dyDescent="0.2">
      <c r="A18" s="159"/>
    </row>
    <row r="19" spans="1:1" ht="25.35" customHeight="1" x14ac:dyDescent="0.2">
      <c r="A19" s="159"/>
    </row>
    <row r="20" spans="1:1" ht="25.35" customHeight="1" x14ac:dyDescent="0.2">
      <c r="A20" s="159"/>
    </row>
    <row r="21" spans="1:1" ht="25.35" customHeight="1" x14ac:dyDescent="0.2">
      <c r="A21" s="159"/>
    </row>
    <row r="22" spans="1:1" ht="25.35" customHeight="1" x14ac:dyDescent="0.2">
      <c r="A22" s="158"/>
    </row>
    <row r="23" spans="1:1" ht="25.35" customHeight="1" x14ac:dyDescent="0.2">
      <c r="A23" s="158"/>
    </row>
    <row r="24" spans="1:1" ht="25.35" customHeight="1" x14ac:dyDescent="0.2">
      <c r="A24" s="158"/>
    </row>
    <row r="25" spans="1:1" ht="25.35" customHeight="1" x14ac:dyDescent="0.2">
      <c r="A25" s="158"/>
    </row>
    <row r="26" spans="1:1" ht="25.35" customHeight="1" x14ac:dyDescent="0.2">
      <c r="A26" s="158"/>
    </row>
    <row r="27" spans="1:1" ht="25.35" customHeight="1" x14ac:dyDescent="0.2">
      <c r="A27" s="158"/>
    </row>
    <row r="28" spans="1:1" ht="25.35" customHeight="1" x14ac:dyDescent="0.2">
      <c r="A28" s="158"/>
    </row>
    <row r="29" spans="1:1" ht="15" x14ac:dyDescent="0.2">
      <c r="A29" s="158"/>
    </row>
    <row r="30" spans="1:1" ht="15" x14ac:dyDescent="0.2">
      <c r="A30" s="158"/>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5</vt:i4>
      </vt:variant>
    </vt:vector>
  </HeadingPairs>
  <TitlesOfParts>
    <vt:vector size="10" baseType="lpstr">
      <vt:lpstr>Lies mich zuerst - readme 1st</vt:lpstr>
      <vt:lpstr>Kalkulation - Calculation</vt:lpstr>
      <vt:lpstr>Abrechnung - Balance Sheet</vt:lpstr>
      <vt:lpstr>Mitlaufende Kalkulation</vt:lpstr>
      <vt:lpstr>Eigenbeleg</vt:lpstr>
      <vt:lpstr>'Abrechnung - Balance Sheet'!Drucktitel</vt:lpstr>
      <vt:lpstr>'Kalkulation - Calculation'!Drucktitel</vt:lpstr>
      <vt:lpstr>Eintritt_voll</vt:lpstr>
      <vt:lpstr>Ergebnis_kalk</vt:lpstr>
      <vt:lpstr>Ergebnis_tats</vt:lpstr>
    </vt:vector>
  </TitlesOfParts>
  <Company>Ich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Axel Behrens</dc:creator>
  <cp:lastModifiedBy>Markus Gensberger</cp:lastModifiedBy>
  <cp:lastPrinted>2024-02-04T10:59:41Z</cp:lastPrinted>
  <dcterms:created xsi:type="dcterms:W3CDTF">2011-01-23T20:21:11Z</dcterms:created>
  <dcterms:modified xsi:type="dcterms:W3CDTF">2025-03-26T13:46:19Z</dcterms:modified>
</cp:coreProperties>
</file>